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1"/>
  </bookViews>
  <sheets>
    <sheet name="製作說明" sheetId="1" r:id="rId1"/>
    <sheet name="升學行事曆" sheetId="2" r:id="rId2"/>
  </sheets>
  <definedNames>
    <definedName name="_xlnm.Print_Area" localSheetId="1">'升學行事曆'!$A$4:$O$79</definedName>
    <definedName name="_xlnm.Print_Titles" localSheetId="1">'升學行事曆'!$6:$8</definedName>
    <definedName name="Yearly" localSheetId="1">'升學行事曆'!$B$1</definedName>
  </definedNames>
  <calcPr fullCalcOnLoad="1"/>
</workbook>
</file>

<file path=xl/sharedStrings.xml><?xml version="1.0" encoding="utf-8"?>
<sst xmlns="http://schemas.openxmlformats.org/spreadsheetml/2006/main" count="111" uniqueCount="95">
  <si>
    <t>科技校院</t>
  </si>
  <si>
    <t>請先製作註冊組行事曆,再將升學行事曆貼過來!</t>
  </si>
  <si>
    <t>製作注意事項:
1.更改左上角年度
2.將註冊組行事曆(完整版)貼至本表(不含左方萬年曆),不要貼值,因格式會跑掉
3.將萬年曆複製/選擇性貼上/格式
4.將"請公告"移入,印發紙本給高三各班1張</t>
  </si>
  <si>
    <t>繁星計畫</t>
  </si>
  <si>
    <t>技優甄審</t>
  </si>
  <si>
    <t>大學</t>
  </si>
  <si>
    <t>結果公告 0517</t>
  </si>
  <si>
    <t>放棄錄取資格截止 0521</t>
  </si>
  <si>
    <t>選填志願 0724~0728(下午4:30止)</t>
  </si>
  <si>
    <t>錄取公告 0807</t>
  </si>
  <si>
    <t>日</t>
  </si>
  <si>
    <t>一</t>
  </si>
  <si>
    <t>二</t>
  </si>
  <si>
    <t>三</t>
  </si>
  <si>
    <t>四</t>
  </si>
  <si>
    <t>五</t>
  </si>
  <si>
    <t>六</t>
  </si>
  <si>
    <t>[英聽1]報名 0911</t>
  </si>
  <si>
    <t>[學測]簡章公告
[術測]簡章公告
[英聽2]簡章公告
[簡章]英聽,學測,術測相關簡章團購
      (校內通知)</t>
  </si>
  <si>
    <t>[繁星]簡章公告 1130</t>
  </si>
  <si>
    <t>[英聽2]考試 1216</t>
  </si>
  <si>
    <t>學測考試 0126~0127</t>
  </si>
  <si>
    <t>術科考試(各科不同) 0202~0211</t>
  </si>
  <si>
    <t>學校上傳學生成績電子檔0315~0316</t>
  </si>
  <si>
    <t>學生上網確認成績 0320~0326
繳費及報名 0320~0322</t>
  </si>
  <si>
    <t xml:space="preserve">第二階段甄試 0411~0429(大學各校自訂,請務必按時完成) </t>
  </si>
  <si>
    <t>寄發志願序通行碼 0424
 (至註冊組領取)</t>
  </si>
  <si>
    <t>指考報名(校內)0430~0504</t>
  </si>
  <si>
    <t>公告正備取生及成績 0507前
(各校系日期不同)</t>
  </si>
  <si>
    <t>正備取生選填志願序0510~0511</t>
  </si>
  <si>
    <t>指考報名 0508~0524</t>
  </si>
  <si>
    <t>確認指考報名資料0508~0524</t>
  </si>
  <si>
    <t>分發資格審查結果 0611</t>
  </si>
  <si>
    <t>指考考試 0701~0703</t>
  </si>
  <si>
    <t>指考寄發成績單 0719
分發繳費 0719~0727 (下午3:30止)</t>
  </si>
  <si>
    <r>
      <rPr>
        <b/>
        <sz val="10"/>
        <color indexed="56"/>
        <rFont val="王漢宗粗鋼體一標準"/>
        <family val="1"/>
      </rPr>
      <t>月</t>
    </r>
  </si>
  <si>
    <r>
      <rPr>
        <b/>
        <sz val="12"/>
        <color indexed="56"/>
        <rFont val="王漢宗粗鋼體一標準"/>
        <family val="1"/>
      </rPr>
      <t>月</t>
    </r>
  </si>
  <si>
    <t>校內評選0222~0301</t>
  </si>
  <si>
    <t>登錄被推薦生資料 0306~0313</t>
  </si>
  <si>
    <t>[統測]寄發准考證 0328</t>
  </si>
  <si>
    <t xml:space="preserve">                      </t>
  </si>
  <si>
    <t>資格審查、繳費及繳件 0509~0514晚上24:00</t>
  </si>
  <si>
    <t>統測]考試 0505~0506</t>
  </si>
  <si>
    <t>學校上傳成績電子檔截止 0509
學生上網確認成績 0510~0517</t>
  </si>
  <si>
    <t>向各校繳費及寄送資料 ~0530前</t>
  </si>
  <si>
    <t>[統測]寄發成績單 0524</t>
  </si>
  <si>
    <t>[統測]寄發成績單
0524網路報名 0524~0529</t>
  </si>
  <si>
    <t>第一階段報名繳費(校內0514~0524)</t>
  </si>
  <si>
    <t>第一階段報名繳費0525~0531</t>
  </si>
  <si>
    <t>[統測]寄發成績單 0524
特種生資格審查 0524~0613</t>
  </si>
  <si>
    <t>放榜 0503</t>
  </si>
  <si>
    <t>[統測]寄發准考證 0328</t>
  </si>
  <si>
    <t>網路報名及送件 0314~0320</t>
  </si>
  <si>
    <t>指定項目甄審 0605~0617</t>
  </si>
  <si>
    <t>第一階段結果查詢 0605
第二階段報名繳費0605~0614(依科大各校時程)
公告第二階段指定項目甄試(依科大各校時程)</t>
  </si>
  <si>
    <t>成績查詢 0620</t>
  </si>
  <si>
    <t>公告正備取 0625
登記志願序 0627~0629</t>
  </si>
  <si>
    <t>查詢成績(各校自訂)
公告正備取生(各校自訂)</t>
  </si>
  <si>
    <t>放榜 0704</t>
  </si>
  <si>
    <t>選填志願序 0704~0707</t>
  </si>
  <si>
    <t>放榜 0711</t>
  </si>
  <si>
    <t>報到截止 0713</t>
  </si>
  <si>
    <t>個別繳費報名 0717~0723</t>
  </si>
  <si>
    <t>報到(各校自訂)</t>
  </si>
  <si>
    <t>放榜 0807</t>
  </si>
  <si>
    <t>學測成績單寄發 0223
術科成績單寄發 0226</t>
  </si>
  <si>
    <t>公告比序審查結果 0410</t>
  </si>
  <si>
    <t>考生網路選填登記志願序 0420~0424</t>
  </si>
  <si>
    <t>低收、中低收入戶身分網路登錄及繳件 0423~0425</t>
  </si>
  <si>
    <t>低收、中低收入戶及原住民身分審查登錄及繳件 0425~0509</t>
  </si>
  <si>
    <t>校內特種生資格審查
(由學校辦理)0514~0518</t>
  </si>
  <si>
    <t>資格審查結果 0627~0629</t>
  </si>
  <si>
    <t>個人成績查詢 0726
網路選填志願 0726~0731</t>
  </si>
  <si>
    <r>
      <rPr>
        <b/>
        <sz val="12"/>
        <rFont val="王漢宗粗鋼體一標準"/>
        <family val="1"/>
      </rPr>
      <t>[學測][術測][英聽2]報名
                      1103~1109</t>
    </r>
    <r>
      <rPr>
        <sz val="12"/>
        <rFont val="王漢宗粗鋼體一標準"/>
        <family val="1"/>
      </rPr>
      <t xml:space="preserve">
[繁星]簡章公告 1101
[個申]簡章公告 1101
[繁星]學校上傳成績 1121~1123
</t>
    </r>
  </si>
  <si>
    <r>
      <rPr>
        <b/>
        <sz val="12"/>
        <rFont val="王漢宗粗鋼體一標準"/>
        <family val="1"/>
      </rPr>
      <t xml:space="preserve">[統測]報名(校內1201~1225) 1214~1226            
</t>
    </r>
    <r>
      <rPr>
        <sz val="12"/>
        <rFont val="王漢宗粗鋼體一標準"/>
        <family val="1"/>
      </rPr>
      <t xml:space="preserve">[技保][技甄]簡章公告 1213
[技保]模擬上網報名                                       [繁星]學校上傳校內評選辦法1201~0110 [繁星]公布校內評選辦法1218
</t>
    </r>
  </si>
  <si>
    <t>指定項目甄試
 0615~0628(各校自訂)</t>
  </si>
  <si>
    <t>升學管道：</t>
  </si>
  <si>
    <t>相關規定：</t>
  </si>
  <si>
    <t>1.取得全國技能競賽優勝名次。
2.參加高級中等學校技藝競賽獲得優勝名次，且在分配參加甄審名額以內名次。
3.領有政府機關頒發之乙級以上技術士證。</t>
  </si>
  <si>
    <t>報名資格</t>
  </si>
  <si>
    <t>由學校依在學成績排名（採計至畢業前一學期之各學期學業成績平均）及學生意願推薦前12名參加。</t>
  </si>
  <si>
    <t>分發錄取之考生，若未依規定期限及方式以書面向錄取學校辦理聲明放棄錄取資格者，不得參加107學年度四技二專甄選入學招生、技優甄審入學招生、日間部聯合登記分發入學招生、各校單獨招生及大學各
招生管道之招生。</t>
  </si>
  <si>
    <t>報考技專校院入學測驗中心舉辦之107 學年度科技校院四年制與專科學校二年制統一入學測驗(以下簡稱四技二專統一入學測驗)，並取得測驗成績。</t>
  </si>
  <si>
    <t>部分校系設有高中英語聽力測驗檢定標準，考生之檢定成績達各校系檢定標準者，始得分發該校系。考生得以105-107學年度高中英語聽力測驗之最高成績為其檢定成績。</t>
  </si>
  <si>
    <t>參加學科能力測驗並達各校系規定門檻。</t>
  </si>
  <si>
    <t>部分校系須參加高中英語聽力測驗並達規定門檻。</t>
  </si>
  <si>
    <t>學校團體報名107學年度指定科目考試之應屆畢業生。</t>
  </si>
  <si>
    <t>報名參加技專校院入學測驗中心舉辦之「107學年度統一入學測驗」且取得成績；統一入學測驗成績有2科目(含)以上得0分之考生不得參加本招生。
(惟符合原住民或離島考生身分，報名有提供所具身分招生名額之校系學程者，不受此限。)</t>
  </si>
  <si>
    <t>第二階段備審資料一概以網路上傳方式繳交。</t>
  </si>
  <si>
    <t>1.採先審查登記資格後網路選填登記志願制。
2.一律採繳費後網路選填登記志願。
3.考生經由其他招生管道已錄取(報到)者，不得再參加本招生。</t>
  </si>
  <si>
    <t>報考統測→報名推薦甄選</t>
  </si>
  <si>
    <t>報考統測→報名登記分發</t>
  </si>
  <si>
    <t>報考學測→報名個人申請</t>
  </si>
  <si>
    <t>報考指考→報名分發</t>
  </si>
  <si>
    <t>若有升學相關問題，歡迎洽詢進修部註冊組。
電話：(02)27091630#1804邱聖望組長。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</si>
</sst>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m"/>
    <numFmt numFmtId="178" formatCode="d;@"/>
    <numFmt numFmtId="179" formatCode="m&quot;月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2">
    <font>
      <sz val="10"/>
      <name val="Arial"/>
      <family val="2"/>
    </font>
    <font>
      <sz val="12"/>
      <color indexed="8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sz val="10"/>
      <color indexed="8"/>
      <name val="Times New Roman"/>
      <family val="1"/>
    </font>
    <font>
      <sz val="8"/>
      <color indexed="13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6"/>
      <color indexed="13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王漢宗粗鋼體一標準"/>
      <family val="1"/>
    </font>
    <font>
      <b/>
      <i/>
      <sz val="11"/>
      <name val="王漢宗粗鋼體一標準"/>
      <family val="1"/>
    </font>
    <font>
      <b/>
      <sz val="10"/>
      <color indexed="56"/>
      <name val="王漢宗粗鋼體一標準"/>
      <family val="1"/>
    </font>
    <font>
      <b/>
      <sz val="10"/>
      <color indexed="8"/>
      <name val="王漢宗粗鋼體一標準"/>
      <family val="1"/>
    </font>
    <font>
      <b/>
      <i/>
      <sz val="10"/>
      <name val="王漢宗粗鋼體一標準"/>
      <family val="1"/>
    </font>
    <font>
      <sz val="9"/>
      <color indexed="8"/>
      <name val="王漢宗粗鋼體一標準"/>
      <family val="1"/>
    </font>
    <font>
      <b/>
      <sz val="12"/>
      <name val="王漢宗粗鋼體一標準"/>
      <family val="1"/>
    </font>
    <font>
      <b/>
      <sz val="12"/>
      <color indexed="56"/>
      <name val="王漢宗粗鋼體一標準"/>
      <family val="1"/>
    </font>
    <font>
      <sz val="9"/>
      <name val="王漢宗粗鋼體一標準"/>
      <family val="1"/>
    </font>
    <font>
      <b/>
      <sz val="12"/>
      <color indexed="8"/>
      <name val="王漢宗粗鋼體一標準"/>
      <family val="1"/>
    </font>
    <font>
      <sz val="12"/>
      <name val="王漢宗粗鋼體一標準"/>
      <family val="1"/>
    </font>
    <font>
      <sz val="12"/>
      <color indexed="8"/>
      <name val="王漢宗粗鋼體一標準"/>
      <family val="1"/>
    </font>
    <font>
      <sz val="18"/>
      <name val="Arial"/>
      <family val="2"/>
    </font>
    <font>
      <sz val="24"/>
      <name val="Arial"/>
      <family val="2"/>
    </font>
    <font>
      <b/>
      <sz val="18"/>
      <color indexed="10"/>
      <name val="王漢宗粗鋼體一標準"/>
      <family val="1"/>
    </font>
    <font>
      <sz val="10"/>
      <name val="王漢宗粗鋼體一標準"/>
      <family val="1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b/>
      <sz val="10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10"/>
      <name val="細明體"/>
      <family val="3"/>
    </font>
    <font>
      <b/>
      <sz val="10"/>
      <color indexed="10"/>
      <name val="Arial"/>
      <family val="2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color indexed="9"/>
      <name val="王漢宗粗鋼體一標準"/>
      <family val="1"/>
    </font>
    <font>
      <sz val="12"/>
      <color indexed="8"/>
      <name val="王漢宗顏楷體繁"/>
      <family val="0"/>
    </font>
    <font>
      <sz val="24"/>
      <color indexed="12"/>
      <name val="王漢宗粗鋼體一標準"/>
      <family val="1"/>
    </font>
    <font>
      <sz val="10"/>
      <color indexed="10"/>
      <name val="細明體"/>
      <family val="3"/>
    </font>
    <font>
      <b/>
      <sz val="18"/>
      <color indexed="10"/>
      <name val="Times New Roman"/>
      <family val="1"/>
    </font>
    <font>
      <b/>
      <sz val="16"/>
      <color indexed="8"/>
      <name val="標楷體"/>
      <family val="4"/>
    </font>
    <font>
      <b/>
      <sz val="16"/>
      <color indexed="60"/>
      <name val="標楷體"/>
      <family val="4"/>
    </font>
    <font>
      <b/>
      <sz val="18"/>
      <color indexed="6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b/>
      <sz val="10"/>
      <color theme="3"/>
      <name val="Times New Roman"/>
      <family val="1"/>
    </font>
    <font>
      <b/>
      <sz val="8"/>
      <color theme="3"/>
      <name val="Times New Roman"/>
      <family val="1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0"/>
      <color theme="3"/>
      <name val="王漢宗粗鋼體一標準"/>
      <family val="1"/>
    </font>
    <font>
      <b/>
      <sz val="12"/>
      <color theme="3"/>
      <name val="王漢宗粗鋼體一標準"/>
      <family val="1"/>
    </font>
    <font>
      <sz val="9"/>
      <color theme="0"/>
      <name val="王漢宗粗鋼體一標準"/>
      <family val="1"/>
    </font>
    <font>
      <b/>
      <sz val="18"/>
      <color rgb="FFFF0000"/>
      <name val="Times New Roman"/>
      <family val="1"/>
    </font>
    <font>
      <sz val="10"/>
      <color rgb="FFFF0000"/>
      <name val="細明體"/>
      <family val="3"/>
    </font>
    <font>
      <sz val="24"/>
      <color rgb="FF0000FF"/>
      <name val="王漢宗粗鋼體一標準"/>
      <family val="1"/>
    </font>
    <font>
      <sz val="12"/>
      <color rgb="FF000000"/>
      <name val="王漢宗顏楷體繁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61" fillId="0" borderId="0" applyFont="0" applyFill="0" applyBorder="0" applyAlignment="0" applyProtection="0"/>
    <xf numFmtId="0" fontId="66" fillId="22" borderId="2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1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8" fillId="3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49" fontId="7" fillId="3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 vertical="center"/>
    </xf>
    <xf numFmtId="0" fontId="79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8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0" fontId="84" fillId="33" borderId="0" xfId="0" applyNumberFormat="1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176" fontId="16" fillId="33" borderId="0" xfId="0" applyNumberFormat="1" applyFont="1" applyFill="1" applyAlignment="1">
      <alignment vertical="center"/>
    </xf>
    <xf numFmtId="0" fontId="85" fillId="23" borderId="10" xfId="0" applyFont="1" applyFill="1" applyBorder="1" applyAlignment="1">
      <alignment horizontal="center" vertical="center" wrapText="1"/>
    </xf>
    <xf numFmtId="0" fontId="18" fillId="23" borderId="10" xfId="0" applyNumberFormat="1" applyFont="1" applyFill="1" applyBorder="1" applyAlignment="1">
      <alignment horizontal="center" vertical="center"/>
    </xf>
    <xf numFmtId="0" fontId="18" fillId="23" borderId="11" xfId="0" applyNumberFormat="1" applyFont="1" applyFill="1" applyBorder="1" applyAlignment="1">
      <alignment horizontal="center" vertical="center"/>
    </xf>
    <xf numFmtId="0" fontId="18" fillId="23" borderId="12" xfId="0" applyNumberFormat="1" applyFont="1" applyFill="1" applyBorder="1" applyAlignment="1">
      <alignment horizontal="center" vertical="center"/>
    </xf>
    <xf numFmtId="176" fontId="19" fillId="33" borderId="0" xfId="0" applyNumberFormat="1" applyFont="1" applyFill="1" applyAlignment="1">
      <alignment vertical="center"/>
    </xf>
    <xf numFmtId="178" fontId="20" fillId="34" borderId="13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Alignment="1">
      <alignment horizontal="center" vertical="center"/>
    </xf>
    <xf numFmtId="178" fontId="20" fillId="34" borderId="14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178" fontId="20" fillId="34" borderId="15" xfId="0" applyNumberFormat="1" applyFont="1" applyFill="1" applyBorder="1" applyAlignment="1">
      <alignment horizontal="center" vertical="center"/>
    </xf>
    <xf numFmtId="178" fontId="20" fillId="0" borderId="16" xfId="0" applyNumberFormat="1" applyFont="1" applyFill="1" applyBorder="1" applyAlignment="1">
      <alignment horizontal="center" vertical="center"/>
    </xf>
    <xf numFmtId="178" fontId="20" fillId="34" borderId="17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Alignment="1">
      <alignment horizontal="center" vertical="center"/>
    </xf>
    <xf numFmtId="178" fontId="20" fillId="35" borderId="0" xfId="0" applyNumberFormat="1" applyFont="1" applyFill="1" applyAlignment="1">
      <alignment horizontal="center" vertical="center"/>
    </xf>
    <xf numFmtId="179" fontId="86" fillId="33" borderId="18" xfId="0" applyNumberFormat="1" applyFont="1" applyFill="1" applyBorder="1" applyAlignment="1">
      <alignment horizontal="center" vertical="top" wrapText="1"/>
    </xf>
    <xf numFmtId="178" fontId="20" fillId="34" borderId="18" xfId="0" applyNumberFormat="1" applyFont="1" applyFill="1" applyBorder="1" applyAlignment="1">
      <alignment horizontal="center" vertical="center"/>
    </xf>
    <xf numFmtId="178" fontId="20" fillId="0" borderId="18" xfId="0" applyNumberFormat="1" applyFont="1" applyFill="1" applyBorder="1" applyAlignment="1">
      <alignment horizontal="center" vertical="center"/>
    </xf>
    <xf numFmtId="178" fontId="20" fillId="36" borderId="18" xfId="0" applyNumberFormat="1" applyFont="1" applyFill="1" applyBorder="1" applyAlignment="1">
      <alignment horizontal="center" vertical="center"/>
    </xf>
    <xf numFmtId="178" fontId="87" fillId="0" borderId="18" xfId="0" applyNumberFormat="1" applyFont="1" applyFill="1" applyBorder="1" applyAlignment="1">
      <alignment horizontal="center" vertical="center"/>
    </xf>
    <xf numFmtId="178" fontId="20" fillId="37" borderId="18" xfId="0" applyNumberFormat="1" applyFont="1" applyFill="1" applyBorder="1" applyAlignment="1">
      <alignment horizontal="center" vertical="center"/>
    </xf>
    <xf numFmtId="178" fontId="20" fillId="33" borderId="18" xfId="0" applyNumberFormat="1" applyFont="1" applyFill="1" applyBorder="1" applyAlignment="1">
      <alignment horizontal="center" vertical="center"/>
    </xf>
    <xf numFmtId="178" fontId="23" fillId="36" borderId="18" xfId="0" applyNumberFormat="1" applyFont="1" applyFill="1" applyBorder="1" applyAlignment="1">
      <alignment horizontal="center" vertical="center"/>
    </xf>
    <xf numFmtId="178" fontId="23" fillId="0" borderId="18" xfId="0" applyNumberFormat="1" applyFont="1" applyFill="1" applyBorder="1" applyAlignment="1">
      <alignment horizontal="center" vertical="center"/>
    </xf>
    <xf numFmtId="178" fontId="23" fillId="37" borderId="18" xfId="0" applyNumberFormat="1" applyFont="1" applyFill="1" applyBorder="1" applyAlignment="1">
      <alignment horizontal="center" vertical="center"/>
    </xf>
    <xf numFmtId="178" fontId="23" fillId="34" borderId="18" xfId="0" applyNumberFormat="1" applyFont="1" applyFill="1" applyBorder="1" applyAlignment="1">
      <alignment horizontal="center" vertical="center"/>
    </xf>
    <xf numFmtId="178" fontId="23" fillId="33" borderId="18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6" fillId="0" borderId="18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vertical="top" shrinkToFit="1"/>
    </xf>
    <xf numFmtId="49" fontId="25" fillId="33" borderId="18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vertical="top" wrapText="1" shrinkToFit="1"/>
    </xf>
    <xf numFmtId="0" fontId="25" fillId="0" borderId="18" xfId="0" applyNumberFormat="1" applyFont="1" applyFill="1" applyBorder="1" applyAlignment="1">
      <alignment vertical="top" wrapText="1"/>
    </xf>
    <xf numFmtId="49" fontId="25" fillId="33" borderId="18" xfId="0" applyNumberFormat="1" applyFont="1" applyFill="1" applyBorder="1" applyAlignment="1">
      <alignment vertical="top" shrinkToFit="1"/>
    </xf>
    <xf numFmtId="178" fontId="20" fillId="34" borderId="12" xfId="0" applyNumberFormat="1" applyFont="1" applyFill="1" applyBorder="1" applyAlignment="1">
      <alignment horizontal="center" vertical="center"/>
    </xf>
    <xf numFmtId="178" fontId="20" fillId="36" borderId="12" xfId="0" applyNumberFormat="1" applyFont="1" applyFill="1" applyBorder="1" applyAlignment="1">
      <alignment horizontal="center" vertical="center"/>
    </xf>
    <xf numFmtId="179" fontId="86" fillId="33" borderId="18" xfId="0" applyNumberFormat="1" applyFont="1" applyFill="1" applyBorder="1" applyAlignment="1">
      <alignment horizontal="center" vertical="top" wrapText="1"/>
    </xf>
    <xf numFmtId="179" fontId="86" fillId="33" borderId="18" xfId="0" applyNumberFormat="1" applyFont="1" applyFill="1" applyBorder="1" applyAlignment="1">
      <alignment horizontal="center" vertical="top" wrapText="1"/>
    </xf>
    <xf numFmtId="49" fontId="30" fillId="33" borderId="18" xfId="0" applyNumberFormat="1" applyFont="1" applyFill="1" applyBorder="1" applyAlignment="1">
      <alignment vertical="top" wrapText="1"/>
    </xf>
    <xf numFmtId="0" fontId="30" fillId="0" borderId="18" xfId="0" applyNumberFormat="1" applyFont="1" applyFill="1" applyBorder="1" applyAlignment="1">
      <alignment vertical="top" wrapText="1"/>
    </xf>
    <xf numFmtId="0" fontId="88" fillId="38" borderId="0" xfId="0" applyNumberFormat="1" applyFont="1" applyFill="1" applyBorder="1" applyAlignment="1">
      <alignment horizontal="center"/>
    </xf>
    <xf numFmtId="0" fontId="84" fillId="33" borderId="0" xfId="0" applyNumberFormat="1" applyFont="1" applyFill="1" applyAlignment="1">
      <alignment horizontal="center" vertical="center" wrapText="1"/>
    </xf>
    <xf numFmtId="177" fontId="86" fillId="33" borderId="19" xfId="0" applyNumberFormat="1" applyFont="1" applyFill="1" applyBorder="1" applyAlignment="1">
      <alignment horizontal="center" wrapText="1"/>
    </xf>
    <xf numFmtId="177" fontId="86" fillId="33" borderId="20" xfId="0" applyNumberFormat="1" applyFont="1" applyFill="1" applyBorder="1" applyAlignment="1">
      <alignment horizontal="center" wrapText="1"/>
    </xf>
    <xf numFmtId="49" fontId="26" fillId="33" borderId="18" xfId="0" applyNumberFormat="1" applyFont="1" applyFill="1" applyBorder="1" applyAlignment="1">
      <alignment vertical="top" wrapText="1"/>
    </xf>
    <xf numFmtId="179" fontId="86" fillId="33" borderId="20" xfId="0" applyNumberFormat="1" applyFont="1" applyFill="1" applyBorder="1" applyAlignment="1">
      <alignment horizontal="center" vertical="top" wrapText="1"/>
    </xf>
    <xf numFmtId="179" fontId="86" fillId="33" borderId="21" xfId="0" applyNumberFormat="1" applyFont="1" applyFill="1" applyBorder="1" applyAlignment="1">
      <alignment horizontal="center" vertical="top" wrapText="1"/>
    </xf>
    <xf numFmtId="0" fontId="24" fillId="23" borderId="18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8" xfId="0" applyNumberFormat="1" applyFont="1" applyFill="1" applyBorder="1" applyAlignment="1">
      <alignment vertical="top" wrapText="1"/>
    </xf>
    <xf numFmtId="177" fontId="86" fillId="33" borderId="18" xfId="0" applyNumberFormat="1" applyFont="1" applyFill="1" applyBorder="1" applyAlignment="1">
      <alignment horizontal="center" wrapText="1"/>
    </xf>
    <xf numFmtId="49" fontId="25" fillId="33" borderId="18" xfId="0" applyNumberFormat="1" applyFont="1" applyFill="1" applyBorder="1" applyAlignment="1">
      <alignment vertical="top" wrapText="1"/>
    </xf>
    <xf numFmtId="0" fontId="25" fillId="0" borderId="18" xfId="0" applyNumberFormat="1" applyFont="1" applyFill="1" applyBorder="1" applyAlignment="1">
      <alignment vertical="top" wrapText="1"/>
    </xf>
    <xf numFmtId="178" fontId="20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9" fillId="0" borderId="0" xfId="0" applyFont="1" applyBorder="1" applyAlignment="1">
      <alignment vertical="center" wrapText="1"/>
    </xf>
    <xf numFmtId="179" fontId="86" fillId="33" borderId="18" xfId="0" applyNumberFormat="1" applyFont="1" applyFill="1" applyBorder="1" applyAlignment="1">
      <alignment horizontal="center" vertical="top" wrapText="1"/>
    </xf>
    <xf numFmtId="49" fontId="25" fillId="33" borderId="18" xfId="0" applyNumberFormat="1" applyFont="1" applyFill="1" applyBorder="1" applyAlignment="1">
      <alignment horizontal="left" vertical="top" wrapText="1"/>
    </xf>
    <xf numFmtId="179" fontId="86" fillId="33" borderId="19" xfId="0" applyNumberFormat="1" applyFont="1" applyFill="1" applyBorder="1" applyAlignment="1">
      <alignment horizontal="center" vertical="top" wrapText="1"/>
    </xf>
    <xf numFmtId="0" fontId="83" fillId="0" borderId="0" xfId="0" applyFont="1" applyBorder="1" applyAlignment="1">
      <alignment horizontal="left" vertical="center" wrapText="1"/>
    </xf>
    <xf numFmtId="0" fontId="90" fillId="33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33" borderId="16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89" fillId="0" borderId="13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/>
    </xf>
    <xf numFmtId="0" fontId="91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200025</xdr:rowOff>
    </xdr:from>
    <xdr:to>
      <xdr:col>17</xdr:col>
      <xdr:colOff>180975</xdr:colOff>
      <xdr:row>7</xdr:row>
      <xdr:rowOff>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992225" y="800100"/>
          <a:ext cx="10668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&lt;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導師用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&gt;</a:t>
          </a:r>
        </a:p>
      </xdr:txBody>
    </xdr:sp>
    <xdr:clientData/>
  </xdr:twoCellAnchor>
  <xdr:twoCellAnchor>
    <xdr:from>
      <xdr:col>15</xdr:col>
      <xdr:colOff>228600</xdr:colOff>
      <xdr:row>1</xdr:row>
      <xdr:rowOff>257175</xdr:rowOff>
    </xdr:from>
    <xdr:to>
      <xdr:col>16</xdr:col>
      <xdr:colOff>104775</xdr:colOff>
      <xdr:row>5</xdr:row>
      <xdr:rowOff>114300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13982700" y="371475"/>
          <a:ext cx="790575" cy="342900"/>
        </a:xfrm>
        <a:prstGeom prst="rect">
          <a:avLst/>
        </a:prstGeom>
        <a:noFill/>
        <a:ln w="34925" cmpd="thickThin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</a:rPr>
            <a:t>請公告</a:t>
          </a:r>
        </a:p>
      </xdr:txBody>
    </xdr:sp>
    <xdr:clientData/>
  </xdr:twoCellAnchor>
  <xdr:twoCellAnchor>
    <xdr:from>
      <xdr:col>15</xdr:col>
      <xdr:colOff>276225</xdr:colOff>
      <xdr:row>23</xdr:row>
      <xdr:rowOff>28575</xdr:rowOff>
    </xdr:from>
    <xdr:to>
      <xdr:col>17</xdr:col>
      <xdr:colOff>85725</xdr:colOff>
      <xdr:row>25</xdr:row>
      <xdr:rowOff>57150</xdr:rowOff>
    </xdr:to>
    <xdr:sp>
      <xdr:nvSpPr>
        <xdr:cNvPr id="3" name="文字方塊 1"/>
        <xdr:cNvSpPr txBox="1">
          <a:spLocks noChangeArrowheads="1"/>
        </xdr:cNvSpPr>
      </xdr:nvSpPr>
      <xdr:spPr>
        <a:xfrm rot="20030980">
          <a:off x="14030325" y="4572000"/>
          <a:ext cx="933450" cy="0"/>
        </a:xfrm>
        <a:prstGeom prst="rect">
          <a:avLst/>
        </a:prstGeom>
        <a:solidFill>
          <a:srgbClr val="FFFFFF"/>
        </a:solidFill>
        <a:ln w="38100" cmpd="thickThin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請公告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C5" sqref="C5"/>
    </sheetView>
  </sheetViews>
  <sheetFormatPr defaultColWidth="9.140625" defaultRowHeight="12.75"/>
  <sheetData>
    <row r="1" s="31" customFormat="1" ht="14.25">
      <c r="A1" s="30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showGridLines="0" tabSelected="1" zoomScaleSheetLayoutView="100" workbookViewId="0" topLeftCell="A1">
      <selection activeCell="C2" sqref="C2:I2"/>
    </sheetView>
  </sheetViews>
  <sheetFormatPr defaultColWidth="9.140625" defaultRowHeight="12.75" customHeight="1"/>
  <cols>
    <col min="1" max="1" width="7.57421875" style="1" customWidth="1"/>
    <col min="2" max="2" width="4.421875" style="26" customWidth="1"/>
    <col min="3" max="9" width="3.140625" style="27" customWidth="1"/>
    <col min="10" max="10" width="28.7109375" style="28" customWidth="1"/>
    <col min="11" max="15" width="28.7109375" style="7" customWidth="1"/>
    <col min="16" max="16" width="13.7109375" style="7" customWidth="1"/>
    <col min="17" max="29" width="3.140625" style="7" customWidth="1"/>
    <col min="30" max="30" width="7.28125" style="7" customWidth="1"/>
    <col min="31" max="37" width="3.140625" style="7" customWidth="1"/>
    <col min="38" max="38" width="3.28125" style="7" customWidth="1"/>
    <col min="39" max="16384" width="9.140625" style="7" customWidth="1"/>
  </cols>
  <sheetData>
    <row r="1" spans="2:38" ht="9" customHeight="1">
      <c r="B1" s="2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>
        <v>1</v>
      </c>
    </row>
    <row r="2" spans="2:30" ht="22.5" customHeight="1">
      <c r="B2" s="2"/>
      <c r="C2" s="78">
        <v>2017</v>
      </c>
      <c r="D2" s="78"/>
      <c r="E2" s="78"/>
      <c r="F2" s="78"/>
      <c r="G2" s="78"/>
      <c r="H2" s="78"/>
      <c r="I2" s="78"/>
      <c r="J2" s="8"/>
      <c r="K2" s="9"/>
      <c r="L2" s="9"/>
      <c r="M2" s="9"/>
      <c r="N2" s="9"/>
      <c r="O2" s="9"/>
      <c r="P2" s="9"/>
      <c r="Q2" s="9"/>
      <c r="R2" s="9"/>
      <c r="S2" s="103" t="s">
        <v>2</v>
      </c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5.25" customHeight="1">
      <c r="A3" s="10"/>
      <c r="B3" s="79"/>
      <c r="C3" s="79"/>
      <c r="D3" s="79"/>
      <c r="E3" s="79"/>
      <c r="F3" s="79"/>
      <c r="G3" s="79"/>
      <c r="H3" s="79"/>
      <c r="I3" s="79"/>
      <c r="J3" s="79"/>
      <c r="K3" s="79"/>
      <c r="L3" s="34"/>
      <c r="M3" s="34"/>
      <c r="N3" s="34"/>
      <c r="O3" s="34"/>
      <c r="P3" s="11"/>
      <c r="Q3" s="11"/>
      <c r="R3" s="11"/>
      <c r="S3" s="103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s="17" customFormat="1" ht="5.25" customHeight="1">
      <c r="A4" s="12"/>
      <c r="B4" s="13"/>
      <c r="C4" s="14"/>
      <c r="D4" s="15"/>
      <c r="E4" s="14"/>
      <c r="F4" s="15"/>
      <c r="G4" s="15"/>
      <c r="H4" s="15"/>
      <c r="I4" s="15"/>
      <c r="J4" s="16"/>
      <c r="S4" s="103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17" customFormat="1" ht="5.25" customHeight="1">
      <c r="A5" s="12"/>
      <c r="B5" s="99" t="str">
        <f>"臺北市立大安高工(進修部) "&amp;C2-1911+1&amp;"學年度升學行事曆"</f>
        <v>臺北市立大安高工(進修部) 107學年度升學行事曆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S5" s="103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17" customFormat="1" ht="33.75" customHeight="1">
      <c r="A6" s="35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S6" s="103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9" s="17" customFormat="1" ht="34.5" customHeight="1">
      <c r="A7" s="35"/>
      <c r="B7" s="101" t="str">
        <f>"【以下資訊僅供參考，各日期及時間請務必以"&amp;C2-1911+1&amp;"學年度各升學簡章為準！】"</f>
        <v>【以下資訊僅供參考，各日期及時間請務必以107學年度各升學簡章為準！】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M7" s="102"/>
      <c r="N7" s="102"/>
      <c r="O7" s="102"/>
      <c r="P7" s="18"/>
      <c r="Q7" s="18"/>
      <c r="R7" s="18"/>
      <c r="S7" s="103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21" customHeight="1">
      <c r="A8" s="36"/>
      <c r="B8" s="37" t="s">
        <v>35</v>
      </c>
      <c r="C8" s="38" t="s">
        <v>10</v>
      </c>
      <c r="D8" s="39" t="s">
        <v>11</v>
      </c>
      <c r="E8" s="39" t="s">
        <v>12</v>
      </c>
      <c r="F8" s="39" t="s">
        <v>13</v>
      </c>
      <c r="G8" s="39" t="s">
        <v>14</v>
      </c>
      <c r="H8" s="39" t="s">
        <v>15</v>
      </c>
      <c r="I8" s="40" t="s">
        <v>16</v>
      </c>
      <c r="J8" s="85" t="s">
        <v>0</v>
      </c>
      <c r="K8" s="86"/>
      <c r="L8" s="86"/>
      <c r="M8" s="86"/>
      <c r="N8" s="85" t="s">
        <v>5</v>
      </c>
      <c r="O8" s="86"/>
      <c r="P8" s="19"/>
      <c r="Q8" s="19"/>
      <c r="R8" s="19"/>
      <c r="S8" s="19"/>
      <c r="T8" s="19"/>
      <c r="U8" s="19"/>
      <c r="V8" s="20"/>
      <c r="W8" s="19"/>
      <c r="X8" s="19"/>
      <c r="Y8" s="19"/>
      <c r="Z8" s="19"/>
      <c r="AA8" s="19"/>
      <c r="AB8" s="19"/>
      <c r="AC8" s="19"/>
      <c r="AD8" s="20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2.75" customHeight="1" hidden="1">
      <c r="A9" s="41">
        <f>C2</f>
        <v>2017</v>
      </c>
      <c r="B9" s="80">
        <f>DATE($C$2,9,1)</f>
        <v>42979</v>
      </c>
      <c r="C9" s="42">
        <f aca="true" t="shared" si="0" ref="C9:I14">IF((MONTH($B$9)&lt;&gt;MONTH((((($B$9-(WEEKDAY($B$9,1)-($AL$1-1)))-IF(((WEEKDAY($B$9,1)-($AL$1-1))&lt;=0),7,0))+((ROW(C9)-ROW($C$9))*7))+((COLUMN(C9)-COLUMN($C$9))+1)))),"",(((($B$9-(WEEKDAY($B$9,1)-($AL$1-1)))-IF(((WEEKDAY($B$9,1)-($AL$1-1))&lt;=0),7,0))+((ROW(C9)-ROW($C$9))*7))+((COLUMN(C9)-COLUMN($C$9))+1)))</f>
      </c>
      <c r="D9" s="43">
        <f t="shared" si="0"/>
      </c>
      <c r="E9" s="43">
        <f t="shared" si="0"/>
      </c>
      <c r="F9" s="43">
        <f t="shared" si="0"/>
      </c>
      <c r="G9" s="43">
        <f t="shared" si="0"/>
      </c>
      <c r="H9" s="43">
        <f t="shared" si="0"/>
        <v>42979</v>
      </c>
      <c r="I9" s="44">
        <f t="shared" si="0"/>
        <v>42980</v>
      </c>
      <c r="J9" s="82"/>
      <c r="K9" s="63" t="s">
        <v>17</v>
      </c>
      <c r="L9" s="63"/>
      <c r="M9" s="63"/>
      <c r="N9" s="63"/>
      <c r="O9" s="63"/>
      <c r="P9" s="21"/>
      <c r="Q9" s="21"/>
      <c r="R9" s="19"/>
      <c r="S9" s="19"/>
      <c r="T9" s="19"/>
      <c r="U9" s="19"/>
      <c r="V9" s="20"/>
      <c r="W9" s="19"/>
      <c r="X9" s="19"/>
      <c r="Y9" s="19"/>
      <c r="Z9" s="19"/>
      <c r="AA9" s="19"/>
      <c r="AB9" s="19"/>
      <c r="AC9" s="19"/>
      <c r="AD9" s="20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2.75" customHeight="1" hidden="1">
      <c r="A10" s="45"/>
      <c r="B10" s="81"/>
      <c r="C10" s="42">
        <f t="shared" si="0"/>
        <v>42981</v>
      </c>
      <c r="D10" s="43">
        <f t="shared" si="0"/>
        <v>42982</v>
      </c>
      <c r="E10" s="43">
        <f t="shared" si="0"/>
        <v>42983</v>
      </c>
      <c r="F10" s="43">
        <f t="shared" si="0"/>
        <v>42984</v>
      </c>
      <c r="G10" s="43">
        <f t="shared" si="0"/>
        <v>42985</v>
      </c>
      <c r="H10" s="43">
        <f t="shared" si="0"/>
        <v>42986</v>
      </c>
      <c r="I10" s="44">
        <f t="shared" si="0"/>
        <v>42987</v>
      </c>
      <c r="J10" s="82"/>
      <c r="K10" s="63"/>
      <c r="L10" s="63"/>
      <c r="M10" s="63"/>
      <c r="N10" s="63"/>
      <c r="O10" s="63"/>
      <c r="P10" s="21"/>
      <c r="Q10" s="21"/>
      <c r="R10" s="19"/>
      <c r="S10" s="19"/>
      <c r="T10" s="19"/>
      <c r="U10" s="19"/>
      <c r="V10" s="20"/>
      <c r="W10" s="19"/>
      <c r="X10" s="19"/>
      <c r="Y10" s="19"/>
      <c r="Z10" s="19"/>
      <c r="AA10" s="19"/>
      <c r="AB10" s="19"/>
      <c r="AC10" s="19"/>
      <c r="AD10" s="20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2.75" customHeight="1" hidden="1">
      <c r="A11" s="45"/>
      <c r="B11" s="81"/>
      <c r="C11" s="42">
        <f t="shared" si="0"/>
        <v>42988</v>
      </c>
      <c r="D11" s="43">
        <f t="shared" si="0"/>
        <v>42989</v>
      </c>
      <c r="E11" s="43">
        <f t="shared" si="0"/>
        <v>42990</v>
      </c>
      <c r="F11" s="43">
        <f t="shared" si="0"/>
        <v>42991</v>
      </c>
      <c r="G11" s="43">
        <f t="shared" si="0"/>
        <v>42992</v>
      </c>
      <c r="H11" s="43">
        <f t="shared" si="0"/>
        <v>42993</v>
      </c>
      <c r="I11" s="44">
        <f t="shared" si="0"/>
        <v>42994</v>
      </c>
      <c r="J11" s="82"/>
      <c r="K11" s="63"/>
      <c r="L11" s="63"/>
      <c r="M11" s="63"/>
      <c r="N11" s="63"/>
      <c r="O11" s="63"/>
      <c r="P11" s="21"/>
      <c r="Q11" s="21"/>
      <c r="R11" s="19"/>
      <c r="S11" s="19"/>
      <c r="T11" s="19"/>
      <c r="U11" s="19"/>
      <c r="V11" s="20"/>
      <c r="W11" s="19"/>
      <c r="X11" s="19"/>
      <c r="Y11" s="19"/>
      <c r="Z11" s="19"/>
      <c r="AA11" s="19"/>
      <c r="AB11" s="19"/>
      <c r="AC11" s="19"/>
      <c r="AD11" s="20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2.75" customHeight="1" hidden="1">
      <c r="A12" s="45"/>
      <c r="B12" s="83" t="s">
        <v>36</v>
      </c>
      <c r="C12" s="42">
        <f t="shared" si="0"/>
        <v>42995</v>
      </c>
      <c r="D12" s="43">
        <f t="shared" si="0"/>
        <v>42996</v>
      </c>
      <c r="E12" s="43">
        <f t="shared" si="0"/>
        <v>42997</v>
      </c>
      <c r="F12" s="43">
        <f t="shared" si="0"/>
        <v>42998</v>
      </c>
      <c r="G12" s="43">
        <f t="shared" si="0"/>
        <v>42999</v>
      </c>
      <c r="H12" s="43">
        <f t="shared" si="0"/>
        <v>43000</v>
      </c>
      <c r="I12" s="44">
        <f t="shared" si="0"/>
        <v>43001</v>
      </c>
      <c r="J12" s="82"/>
      <c r="K12" s="63"/>
      <c r="L12" s="63"/>
      <c r="M12" s="63"/>
      <c r="N12" s="63"/>
      <c r="O12" s="63"/>
      <c r="P12" s="21"/>
      <c r="Q12" s="21"/>
      <c r="R12" s="19"/>
      <c r="S12" s="19"/>
      <c r="T12" s="19"/>
      <c r="U12" s="19"/>
      <c r="V12" s="20"/>
      <c r="W12" s="19"/>
      <c r="X12" s="19"/>
      <c r="Y12" s="19"/>
      <c r="Z12" s="19"/>
      <c r="AA12" s="19"/>
      <c r="AB12" s="19"/>
      <c r="AC12" s="19"/>
      <c r="AD12" s="20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2.75" customHeight="1" hidden="1">
      <c r="A13" s="45"/>
      <c r="B13" s="83"/>
      <c r="C13" s="42">
        <f t="shared" si="0"/>
        <v>43002</v>
      </c>
      <c r="D13" s="43">
        <f t="shared" si="0"/>
        <v>43003</v>
      </c>
      <c r="E13" s="43">
        <f t="shared" si="0"/>
        <v>43004</v>
      </c>
      <c r="F13" s="43">
        <f t="shared" si="0"/>
        <v>43005</v>
      </c>
      <c r="G13" s="43">
        <f t="shared" si="0"/>
        <v>43006</v>
      </c>
      <c r="H13" s="43">
        <f t="shared" si="0"/>
        <v>43007</v>
      </c>
      <c r="I13" s="44">
        <f t="shared" si="0"/>
        <v>43008</v>
      </c>
      <c r="J13" s="82"/>
      <c r="K13" s="64"/>
      <c r="L13" s="64"/>
      <c r="M13" s="64"/>
      <c r="N13" s="64"/>
      <c r="O13" s="64"/>
      <c r="P13" s="21"/>
      <c r="Q13" s="21"/>
      <c r="R13" s="19"/>
      <c r="S13" s="19"/>
      <c r="T13" s="19"/>
      <c r="U13" s="19"/>
      <c r="V13" s="20"/>
      <c r="W13" s="19"/>
      <c r="X13" s="19"/>
      <c r="Y13" s="19"/>
      <c r="Z13" s="19"/>
      <c r="AA13" s="19"/>
      <c r="AB13" s="19"/>
      <c r="AC13" s="19"/>
      <c r="AD13" s="20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2.75" customHeight="1" hidden="1">
      <c r="A14" s="45"/>
      <c r="B14" s="84"/>
      <c r="C14" s="46">
        <f t="shared" si="0"/>
      </c>
      <c r="D14" s="47">
        <f t="shared" si="0"/>
      </c>
      <c r="E14" s="47">
        <f t="shared" si="0"/>
      </c>
      <c r="F14" s="47">
        <f t="shared" si="0"/>
      </c>
      <c r="G14" s="47">
        <f t="shared" si="0"/>
      </c>
      <c r="H14" s="47">
        <f t="shared" si="0"/>
      </c>
      <c r="I14" s="48">
        <f t="shared" si="0"/>
      </c>
      <c r="J14" s="82"/>
      <c r="K14" s="64"/>
      <c r="L14" s="64"/>
      <c r="M14" s="64"/>
      <c r="N14" s="64"/>
      <c r="O14" s="64"/>
      <c r="P14" s="21"/>
      <c r="Q14" s="21"/>
      <c r="R14" s="19"/>
      <c r="S14" s="19"/>
      <c r="T14" s="19"/>
      <c r="U14" s="19"/>
      <c r="V14" s="20"/>
      <c r="W14" s="19"/>
      <c r="X14" s="19"/>
      <c r="Y14" s="19"/>
      <c r="Z14" s="19"/>
      <c r="AA14" s="19"/>
      <c r="AB14" s="19"/>
      <c r="AC14" s="19"/>
      <c r="AD14" s="22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2.75" customHeight="1" hidden="1">
      <c r="A15" s="36"/>
      <c r="B15" s="80">
        <f>DATE($C$2,10,1)</f>
        <v>43009</v>
      </c>
      <c r="C15" s="42">
        <f aca="true" t="shared" si="1" ref="C15:I20">IF((MONTH($B$15)&lt;&gt;MONTH((((($B$15-(WEEKDAY($B$15,1)-($AL$1-1)))-IF(((WEEKDAY($B$15,1)-($AL$1-1))&lt;=0),7,0))+((ROW(C15)-ROW($C$15))*7))+((COLUMN(C15)-COLUMN($C$15))+1)))),"",(((($B$15-(WEEKDAY($B$15,1)-($AL$1-1)))-IF(((WEEKDAY($B$15,1)-($AL$1-1))&lt;=0),7,0))+((ROW(C15)-ROW($C$15))*7))+((COLUMN(C15)-COLUMN($C$15))+1)))</f>
        <v>43009</v>
      </c>
      <c r="D15" s="43">
        <f t="shared" si="1"/>
        <v>43010</v>
      </c>
      <c r="E15" s="43">
        <f t="shared" si="1"/>
        <v>43011</v>
      </c>
      <c r="F15" s="43">
        <f t="shared" si="1"/>
        <v>43012</v>
      </c>
      <c r="G15" s="43">
        <f t="shared" si="1"/>
        <v>43013</v>
      </c>
      <c r="H15" s="43">
        <f t="shared" si="1"/>
        <v>43014</v>
      </c>
      <c r="I15" s="44">
        <f t="shared" si="1"/>
        <v>43015</v>
      </c>
      <c r="J15" s="82"/>
      <c r="K15" s="87" t="s">
        <v>18</v>
      </c>
      <c r="L15" s="65"/>
      <c r="M15" s="65"/>
      <c r="N15" s="65"/>
      <c r="O15" s="65"/>
      <c r="P15" s="21"/>
      <c r="Q15" s="21"/>
      <c r="R15" s="19"/>
      <c r="S15" s="19"/>
      <c r="T15" s="19"/>
      <c r="U15" s="19"/>
      <c r="V15" s="20"/>
      <c r="W15" s="19"/>
      <c r="X15" s="19"/>
      <c r="Y15" s="19"/>
      <c r="Z15" s="19"/>
      <c r="AA15" s="19"/>
      <c r="AB15" s="19"/>
      <c r="AC15" s="19"/>
      <c r="AD15" s="20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2.75" customHeight="1" hidden="1">
      <c r="A16" s="45"/>
      <c r="B16" s="81"/>
      <c r="C16" s="42">
        <f t="shared" si="1"/>
        <v>43016</v>
      </c>
      <c r="D16" s="43">
        <f t="shared" si="1"/>
        <v>43017</v>
      </c>
      <c r="E16" s="43">
        <f t="shared" si="1"/>
        <v>43018</v>
      </c>
      <c r="F16" s="43">
        <f t="shared" si="1"/>
        <v>43019</v>
      </c>
      <c r="G16" s="49">
        <f t="shared" si="1"/>
        <v>43020</v>
      </c>
      <c r="H16" s="50">
        <f t="shared" si="1"/>
        <v>43021</v>
      </c>
      <c r="I16" s="44">
        <f t="shared" si="1"/>
        <v>43022</v>
      </c>
      <c r="J16" s="82"/>
      <c r="K16" s="87"/>
      <c r="L16" s="65"/>
      <c r="M16" s="65"/>
      <c r="N16" s="65"/>
      <c r="O16" s="65"/>
      <c r="P16" s="21"/>
      <c r="Q16" s="21"/>
      <c r="R16" s="19"/>
      <c r="S16" s="19"/>
      <c r="T16" s="19"/>
      <c r="U16" s="19"/>
      <c r="V16" s="20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2.75" customHeight="1" hidden="1">
      <c r="A17" s="45"/>
      <c r="B17" s="81"/>
      <c r="C17" s="42">
        <f t="shared" si="1"/>
        <v>43023</v>
      </c>
      <c r="D17" s="43">
        <f t="shared" si="1"/>
        <v>43024</v>
      </c>
      <c r="E17" s="43">
        <f t="shared" si="1"/>
        <v>43025</v>
      </c>
      <c r="F17" s="43">
        <f t="shared" si="1"/>
        <v>43026</v>
      </c>
      <c r="G17" s="43">
        <f t="shared" si="1"/>
        <v>43027</v>
      </c>
      <c r="H17" s="43">
        <f t="shared" si="1"/>
        <v>43028</v>
      </c>
      <c r="I17" s="44">
        <f t="shared" si="1"/>
        <v>43029</v>
      </c>
      <c r="J17" s="82"/>
      <c r="K17" s="87"/>
      <c r="L17" s="65"/>
      <c r="M17" s="65"/>
      <c r="N17" s="65"/>
      <c r="O17" s="65"/>
      <c r="P17" s="21"/>
      <c r="Q17" s="21"/>
      <c r="R17" s="19"/>
      <c r="S17" s="19"/>
      <c r="T17" s="19"/>
      <c r="U17" s="19"/>
      <c r="V17" s="20"/>
      <c r="W17" s="19"/>
      <c r="X17" s="19"/>
      <c r="Y17" s="19"/>
      <c r="Z17" s="19"/>
      <c r="AA17" s="19"/>
      <c r="AB17" s="19"/>
      <c r="AC17" s="19"/>
      <c r="AD17" s="20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12.75" customHeight="1" hidden="1">
      <c r="A18" s="45"/>
      <c r="B18" s="83" t="s">
        <v>36</v>
      </c>
      <c r="C18" s="42">
        <f t="shared" si="1"/>
        <v>43030</v>
      </c>
      <c r="D18" s="43">
        <f t="shared" si="1"/>
        <v>43031</v>
      </c>
      <c r="E18" s="43">
        <f t="shared" si="1"/>
        <v>43032</v>
      </c>
      <c r="F18" s="43">
        <f t="shared" si="1"/>
        <v>43033</v>
      </c>
      <c r="G18" s="43">
        <f t="shared" si="1"/>
        <v>43034</v>
      </c>
      <c r="H18" s="43">
        <f t="shared" si="1"/>
        <v>43035</v>
      </c>
      <c r="I18" s="44">
        <f t="shared" si="1"/>
        <v>43036</v>
      </c>
      <c r="J18" s="82"/>
      <c r="K18" s="87"/>
      <c r="L18" s="65"/>
      <c r="M18" s="65"/>
      <c r="N18" s="65"/>
      <c r="O18" s="65"/>
      <c r="P18" s="21"/>
      <c r="Q18" s="21"/>
      <c r="R18" s="19"/>
      <c r="S18" s="19"/>
      <c r="T18" s="19"/>
      <c r="U18" s="19"/>
      <c r="V18" s="20"/>
      <c r="W18" s="19"/>
      <c r="X18" s="19"/>
      <c r="Y18" s="19"/>
      <c r="Z18" s="19"/>
      <c r="AA18" s="19"/>
      <c r="AB18" s="19"/>
      <c r="AC18" s="19"/>
      <c r="AD18" s="20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ht="12.75" customHeight="1" hidden="1">
      <c r="A19" s="45"/>
      <c r="B19" s="83"/>
      <c r="C19" s="42">
        <f t="shared" si="1"/>
        <v>43037</v>
      </c>
      <c r="D19" s="43">
        <f t="shared" si="1"/>
        <v>43038</v>
      </c>
      <c r="E19" s="43">
        <f t="shared" si="1"/>
        <v>43039</v>
      </c>
      <c r="F19" s="43">
        <f t="shared" si="1"/>
      </c>
      <c r="G19" s="43">
        <f t="shared" si="1"/>
      </c>
      <c r="H19" s="43">
        <f t="shared" si="1"/>
      </c>
      <c r="I19" s="44">
        <f t="shared" si="1"/>
      </c>
      <c r="J19" s="82"/>
      <c r="K19" s="87"/>
      <c r="L19" s="65"/>
      <c r="M19" s="65"/>
      <c r="N19" s="65"/>
      <c r="O19" s="65"/>
      <c r="P19" s="21"/>
      <c r="Q19" s="21"/>
      <c r="R19" s="19"/>
      <c r="S19" s="19"/>
      <c r="T19" s="19"/>
      <c r="U19" s="19"/>
      <c r="V19" s="20"/>
      <c r="W19" s="19"/>
      <c r="X19" s="19"/>
      <c r="Y19" s="19"/>
      <c r="Z19" s="19"/>
      <c r="AA19" s="19"/>
      <c r="AB19" s="19"/>
      <c r="AC19" s="19"/>
      <c r="AD19" s="20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42.75" customHeight="1" hidden="1">
      <c r="A20" s="45"/>
      <c r="B20" s="84"/>
      <c r="C20" s="46">
        <f t="shared" si="1"/>
      </c>
      <c r="D20" s="47">
        <f t="shared" si="1"/>
      </c>
      <c r="E20" s="47">
        <f t="shared" si="1"/>
      </c>
      <c r="F20" s="47">
        <f t="shared" si="1"/>
      </c>
      <c r="G20" s="47">
        <f t="shared" si="1"/>
      </c>
      <c r="H20" s="47">
        <f t="shared" si="1"/>
      </c>
      <c r="I20" s="48">
        <f t="shared" si="1"/>
      </c>
      <c r="J20" s="82"/>
      <c r="K20" s="87"/>
      <c r="L20" s="65"/>
      <c r="M20" s="65"/>
      <c r="N20" s="65"/>
      <c r="O20" s="65"/>
      <c r="P20" s="21"/>
      <c r="Q20" s="21"/>
      <c r="R20" s="19"/>
      <c r="S20" s="19"/>
      <c r="T20" s="19"/>
      <c r="U20" s="19"/>
      <c r="V20" s="20"/>
      <c r="W20" s="19"/>
      <c r="X20" s="19"/>
      <c r="Y20" s="19"/>
      <c r="Z20" s="19"/>
      <c r="AA20" s="19"/>
      <c r="AB20" s="19"/>
      <c r="AC20" s="19"/>
      <c r="AD20" s="23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19.5" customHeight="1">
      <c r="A21" s="45"/>
      <c r="B21" s="51"/>
      <c r="C21" s="91" t="s">
        <v>76</v>
      </c>
      <c r="D21" s="92"/>
      <c r="E21" s="92"/>
      <c r="F21" s="92"/>
      <c r="G21" s="92"/>
      <c r="H21" s="92"/>
      <c r="I21" s="93"/>
      <c r="J21" s="68" t="s">
        <v>3</v>
      </c>
      <c r="K21" s="70" t="s">
        <v>4</v>
      </c>
      <c r="L21" s="70" t="s">
        <v>90</v>
      </c>
      <c r="M21" s="70" t="s">
        <v>91</v>
      </c>
      <c r="N21" s="70" t="s">
        <v>92</v>
      </c>
      <c r="O21" s="70" t="s">
        <v>93</v>
      </c>
      <c r="P21" s="21"/>
      <c r="Q21" s="21"/>
      <c r="R21" s="19"/>
      <c r="S21" s="19"/>
      <c r="T21" s="19"/>
      <c r="U21" s="19"/>
      <c r="V21" s="20"/>
      <c r="W21" s="19"/>
      <c r="X21" s="19"/>
      <c r="Y21" s="19"/>
      <c r="Z21" s="19"/>
      <c r="AA21" s="19"/>
      <c r="AB21" s="19"/>
      <c r="AC21" s="19"/>
      <c r="AD21" s="23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ht="108" customHeight="1">
      <c r="A22" s="45"/>
      <c r="B22" s="75"/>
      <c r="C22" s="91" t="s">
        <v>79</v>
      </c>
      <c r="D22" s="92"/>
      <c r="E22" s="92"/>
      <c r="F22" s="92"/>
      <c r="G22" s="92"/>
      <c r="H22" s="92"/>
      <c r="I22" s="93"/>
      <c r="J22" s="76" t="s">
        <v>80</v>
      </c>
      <c r="K22" s="77" t="s">
        <v>78</v>
      </c>
      <c r="L22" s="77" t="s">
        <v>87</v>
      </c>
      <c r="M22" s="77" t="s">
        <v>82</v>
      </c>
      <c r="N22" s="77" t="s">
        <v>84</v>
      </c>
      <c r="O22" s="77" t="s">
        <v>86</v>
      </c>
      <c r="P22" s="21"/>
      <c r="Q22" s="21"/>
      <c r="R22" s="19"/>
      <c r="S22" s="19"/>
      <c r="T22" s="19"/>
      <c r="U22" s="19"/>
      <c r="V22" s="20"/>
      <c r="W22" s="19"/>
      <c r="X22" s="19"/>
      <c r="Y22" s="19"/>
      <c r="Z22" s="19"/>
      <c r="AA22" s="19"/>
      <c r="AB22" s="19"/>
      <c r="AC22" s="19"/>
      <c r="AD22" s="23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96" customHeight="1">
      <c r="A23" s="45"/>
      <c r="B23" s="74"/>
      <c r="C23" s="91" t="s">
        <v>77</v>
      </c>
      <c r="D23" s="92"/>
      <c r="E23" s="92"/>
      <c r="F23" s="92"/>
      <c r="G23" s="92"/>
      <c r="H23" s="92"/>
      <c r="I23" s="93"/>
      <c r="J23" s="76" t="s">
        <v>81</v>
      </c>
      <c r="K23" s="77"/>
      <c r="L23" s="77" t="s">
        <v>88</v>
      </c>
      <c r="M23" s="77" t="s">
        <v>89</v>
      </c>
      <c r="N23" s="77" t="s">
        <v>85</v>
      </c>
      <c r="O23" s="77" t="s">
        <v>83</v>
      </c>
      <c r="P23" s="21"/>
      <c r="Q23" s="21"/>
      <c r="R23" s="19"/>
      <c r="S23" s="19"/>
      <c r="T23" s="19"/>
      <c r="U23" s="19"/>
      <c r="V23" s="20"/>
      <c r="W23" s="19"/>
      <c r="X23" s="19"/>
      <c r="Y23" s="19"/>
      <c r="Z23" s="19"/>
      <c r="AA23" s="19"/>
      <c r="AB23" s="19"/>
      <c r="AC23" s="19"/>
      <c r="AD23" s="23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3.5" customHeight="1" hidden="1">
      <c r="A24" s="41">
        <f>C2</f>
        <v>2017</v>
      </c>
      <c r="B24" s="88">
        <f>DATE($C$2,11,1)</f>
        <v>43040</v>
      </c>
      <c r="C24" s="52">
        <f aca="true" t="shared" si="2" ref="C24:I29">IF((MONTH($B$24)&lt;&gt;MONTH((((($B$24-(WEEKDAY($B$24,1)-($AL$1-1)))-IF(((WEEKDAY($B$24,1)-($AL$1-1))&lt;=0),7,0))+((ROW(C24)-ROW($C$24))*7))+((COLUMN(C24)-COLUMN($C$24))+1)))),"",(((($B$24-(WEEKDAY($B$24,1)-($AL$1-1)))-IF(((WEEKDAY($B$24,1)-($AL$1-1))&lt;=0),7,0))+((ROW(C24)-ROW($C$24))*7))+((COLUMN(C24)-COLUMN($C$24))+1)))</f>
      </c>
      <c r="D24" s="53">
        <f t="shared" si="2"/>
      </c>
      <c r="E24" s="53">
        <f t="shared" si="2"/>
      </c>
      <c r="F24" s="53">
        <f t="shared" si="2"/>
        <v>43040</v>
      </c>
      <c r="G24" s="53">
        <f t="shared" si="2"/>
        <v>43041</v>
      </c>
      <c r="H24" s="53">
        <f t="shared" si="2"/>
        <v>43042</v>
      </c>
      <c r="I24" s="52">
        <f t="shared" si="2"/>
        <v>43043</v>
      </c>
      <c r="J24" s="89" t="s">
        <v>19</v>
      </c>
      <c r="K24" s="90" t="s">
        <v>73</v>
      </c>
      <c r="L24" s="70"/>
      <c r="M24" s="70"/>
      <c r="N24" s="70"/>
      <c r="O24" s="70"/>
      <c r="P24" s="94"/>
      <c r="Q24" s="94"/>
      <c r="R24" s="94"/>
      <c r="S24" s="94"/>
      <c r="T24" s="94"/>
      <c r="U24" s="94"/>
      <c r="V24" s="94"/>
      <c r="W24" s="19"/>
      <c r="X24" s="19"/>
      <c r="Y24" s="19"/>
      <c r="Z24" s="19"/>
      <c r="AA24" s="19"/>
      <c r="AB24" s="19"/>
      <c r="AC24" s="19"/>
      <c r="AD24" s="11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.75" hidden="1">
      <c r="A25" s="45"/>
      <c r="B25" s="88"/>
      <c r="C25" s="52">
        <f t="shared" si="2"/>
        <v>43044</v>
      </c>
      <c r="D25" s="53">
        <f t="shared" si="2"/>
        <v>43045</v>
      </c>
      <c r="E25" s="53">
        <f t="shared" si="2"/>
        <v>43046</v>
      </c>
      <c r="F25" s="53">
        <f t="shared" si="2"/>
        <v>43047</v>
      </c>
      <c r="G25" s="53">
        <f t="shared" si="2"/>
        <v>43048</v>
      </c>
      <c r="H25" s="53">
        <f t="shared" si="2"/>
        <v>43049</v>
      </c>
      <c r="I25" s="52">
        <f t="shared" si="2"/>
        <v>43050</v>
      </c>
      <c r="J25" s="89"/>
      <c r="K25" s="90"/>
      <c r="L25" s="70"/>
      <c r="M25" s="70"/>
      <c r="N25" s="70"/>
      <c r="O25" s="70"/>
      <c r="P25" s="94"/>
      <c r="Q25" s="94"/>
      <c r="R25" s="94"/>
      <c r="S25" s="94"/>
      <c r="T25" s="94"/>
      <c r="U25" s="94"/>
      <c r="V25" s="94"/>
      <c r="W25" s="19"/>
      <c r="X25" s="19"/>
      <c r="Y25" s="19"/>
      <c r="Z25" s="19"/>
      <c r="AA25" s="19"/>
      <c r="AB25" s="19"/>
      <c r="AC25" s="19"/>
      <c r="AD25" s="11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.75" hidden="1">
      <c r="A26" s="45"/>
      <c r="B26" s="88"/>
      <c r="C26" s="52">
        <f t="shared" si="2"/>
        <v>43051</v>
      </c>
      <c r="D26" s="53">
        <f t="shared" si="2"/>
        <v>43052</v>
      </c>
      <c r="E26" s="53">
        <f t="shared" si="2"/>
        <v>43053</v>
      </c>
      <c r="F26" s="53">
        <f t="shared" si="2"/>
        <v>43054</v>
      </c>
      <c r="G26" s="53">
        <f t="shared" si="2"/>
        <v>43055</v>
      </c>
      <c r="H26" s="53">
        <f t="shared" si="2"/>
        <v>43056</v>
      </c>
      <c r="I26" s="52">
        <f t="shared" si="2"/>
        <v>43057</v>
      </c>
      <c r="J26" s="89"/>
      <c r="K26" s="90"/>
      <c r="L26" s="70"/>
      <c r="M26" s="70"/>
      <c r="N26" s="70"/>
      <c r="O26" s="70"/>
      <c r="P26" s="94"/>
      <c r="Q26" s="94"/>
      <c r="R26" s="94"/>
      <c r="S26" s="94"/>
      <c r="T26" s="94"/>
      <c r="U26" s="94"/>
      <c r="V26" s="94"/>
      <c r="W26" s="19"/>
      <c r="X26" s="19"/>
      <c r="Y26" s="19"/>
      <c r="Z26" s="19"/>
      <c r="AA26" s="19"/>
      <c r="AB26" s="19"/>
      <c r="AC26" s="19"/>
      <c r="AD26" s="11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5" customHeight="1" hidden="1">
      <c r="A27" s="45"/>
      <c r="B27" s="95" t="s">
        <v>36</v>
      </c>
      <c r="C27" s="52">
        <f t="shared" si="2"/>
        <v>43058</v>
      </c>
      <c r="D27" s="53">
        <f t="shared" si="2"/>
        <v>43059</v>
      </c>
      <c r="E27" s="53">
        <f t="shared" si="2"/>
        <v>43060</v>
      </c>
      <c r="F27" s="53">
        <f t="shared" si="2"/>
        <v>43061</v>
      </c>
      <c r="G27" s="53">
        <f t="shared" si="2"/>
        <v>43062</v>
      </c>
      <c r="H27" s="53">
        <f t="shared" si="2"/>
        <v>43063</v>
      </c>
      <c r="I27" s="52">
        <f t="shared" si="2"/>
        <v>43064</v>
      </c>
      <c r="J27" s="89"/>
      <c r="K27" s="90"/>
      <c r="L27" s="70"/>
      <c r="M27" s="70"/>
      <c r="N27" s="70"/>
      <c r="O27" s="70"/>
      <c r="P27" s="94"/>
      <c r="Q27" s="94"/>
      <c r="R27" s="94"/>
      <c r="S27" s="94"/>
      <c r="T27" s="94"/>
      <c r="U27" s="94"/>
      <c r="V27" s="94"/>
      <c r="W27" s="19"/>
      <c r="X27" s="19"/>
      <c r="Y27" s="19"/>
      <c r="Z27" s="19"/>
      <c r="AA27" s="19"/>
      <c r="AB27" s="19"/>
      <c r="AC27" s="19"/>
      <c r="AD27" s="11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0" ht="15.75" hidden="1">
      <c r="A28" s="45"/>
      <c r="B28" s="95"/>
      <c r="C28" s="52">
        <f t="shared" si="2"/>
        <v>43065</v>
      </c>
      <c r="D28" s="53">
        <f t="shared" si="2"/>
        <v>43066</v>
      </c>
      <c r="E28" s="53">
        <f t="shared" si="2"/>
        <v>43067</v>
      </c>
      <c r="F28" s="53">
        <f t="shared" si="2"/>
        <v>43068</v>
      </c>
      <c r="G28" s="53">
        <f t="shared" si="2"/>
        <v>43069</v>
      </c>
      <c r="H28" s="53">
        <f t="shared" si="2"/>
      </c>
      <c r="I28" s="52">
        <f t="shared" si="2"/>
      </c>
      <c r="J28" s="89"/>
      <c r="K28" s="90"/>
      <c r="L28" s="70"/>
      <c r="M28" s="70"/>
      <c r="N28" s="70"/>
      <c r="O28" s="70"/>
      <c r="P28" s="94"/>
      <c r="Q28" s="94"/>
      <c r="R28" s="94"/>
      <c r="S28" s="94"/>
      <c r="T28" s="94"/>
      <c r="U28" s="94"/>
      <c r="V28" s="94"/>
      <c r="AD28" s="5"/>
    </row>
    <row r="29" spans="1:30" ht="15.75" hidden="1">
      <c r="A29" s="45"/>
      <c r="B29" s="95"/>
      <c r="C29" s="52">
        <f t="shared" si="2"/>
      </c>
      <c r="D29" s="53">
        <f t="shared" si="2"/>
      </c>
      <c r="E29" s="53">
        <f t="shared" si="2"/>
      </c>
      <c r="F29" s="53">
        <f t="shared" si="2"/>
      </c>
      <c r="G29" s="53">
        <f t="shared" si="2"/>
      </c>
      <c r="H29" s="53">
        <f t="shared" si="2"/>
      </c>
      <c r="I29" s="52">
        <f t="shared" si="2"/>
      </c>
      <c r="J29" s="89"/>
      <c r="K29" s="90"/>
      <c r="L29" s="70"/>
      <c r="M29" s="70"/>
      <c r="N29" s="70"/>
      <c r="O29" s="70"/>
      <c r="P29" s="94"/>
      <c r="Q29" s="94"/>
      <c r="R29" s="94"/>
      <c r="S29" s="94"/>
      <c r="T29" s="94"/>
      <c r="U29" s="94"/>
      <c r="V29" s="94"/>
      <c r="AD29" s="5"/>
    </row>
    <row r="30" spans="1:38" ht="12.75" customHeight="1" hidden="1">
      <c r="A30" s="45"/>
      <c r="B30" s="88">
        <f>DATE($C$2,12,1)</f>
        <v>43070</v>
      </c>
      <c r="C30" s="52">
        <f aca="true" t="shared" si="3" ref="C30:I35">IF((MONTH($B$30)&lt;&gt;MONTH((((($B$30-(WEEKDAY($B$30,1)-($AL$1-1)))-IF(((WEEKDAY($B$30,1)-($AL$1-1))&lt;=0),7,0))+((ROW(C30)-ROW($C$30))*7))+((COLUMN(C30)-COLUMN($C$30))+1)))),"",(((($B$30-(WEEKDAY($B$30,1)-($AL$1-1)))-IF(((WEEKDAY($B$30,1)-($AL$1-1))&lt;=0),7,0))+((ROW(C30)-ROW($C$30))*7))+((COLUMN(C30)-COLUMN($C$30))+1)))</f>
      </c>
      <c r="D30" s="53">
        <f t="shared" si="3"/>
      </c>
      <c r="E30" s="53">
        <f t="shared" si="3"/>
      </c>
      <c r="F30" s="53">
        <f t="shared" si="3"/>
      </c>
      <c r="G30" s="53">
        <f t="shared" si="3"/>
      </c>
      <c r="H30" s="53">
        <f t="shared" si="3"/>
        <v>43070</v>
      </c>
      <c r="I30" s="52">
        <f t="shared" si="3"/>
        <v>43071</v>
      </c>
      <c r="J30" s="96" t="s">
        <v>74</v>
      </c>
      <c r="K30" s="90" t="s">
        <v>20</v>
      </c>
      <c r="L30" s="70"/>
      <c r="M30" s="70"/>
      <c r="N30" s="70"/>
      <c r="O30" s="70"/>
      <c r="P30" s="24"/>
      <c r="Q30" s="24"/>
      <c r="R30" s="11"/>
      <c r="S30" s="11"/>
      <c r="T30" s="11"/>
      <c r="U30" s="11"/>
      <c r="V30" s="5"/>
      <c r="W30" s="11"/>
      <c r="X30" s="11"/>
      <c r="Y30" s="11"/>
      <c r="Z30" s="11"/>
      <c r="AA30" s="11"/>
      <c r="AB30" s="11"/>
      <c r="AC30" s="11"/>
      <c r="AD30" s="5"/>
      <c r="AE30" s="11"/>
      <c r="AF30" s="11"/>
      <c r="AG30" s="11"/>
      <c r="AH30" s="11"/>
      <c r="AI30" s="11"/>
      <c r="AJ30" s="11"/>
      <c r="AK30" s="11"/>
      <c r="AL30" s="5"/>
    </row>
    <row r="31" spans="1:17" ht="12.75" customHeight="1" hidden="1">
      <c r="A31" s="45"/>
      <c r="B31" s="88"/>
      <c r="C31" s="52">
        <f t="shared" si="3"/>
        <v>43072</v>
      </c>
      <c r="D31" s="53">
        <f t="shared" si="3"/>
        <v>43073</v>
      </c>
      <c r="E31" s="53">
        <f t="shared" si="3"/>
        <v>43074</v>
      </c>
      <c r="F31" s="53">
        <f t="shared" si="3"/>
        <v>43075</v>
      </c>
      <c r="G31" s="53">
        <f t="shared" si="3"/>
        <v>43076</v>
      </c>
      <c r="H31" s="53">
        <f t="shared" si="3"/>
        <v>43077</v>
      </c>
      <c r="I31" s="52">
        <f t="shared" si="3"/>
        <v>43078</v>
      </c>
      <c r="J31" s="96"/>
      <c r="K31" s="90"/>
      <c r="L31" s="70"/>
      <c r="M31" s="70"/>
      <c r="N31" s="70"/>
      <c r="O31" s="70"/>
      <c r="P31" s="25"/>
      <c r="Q31" s="25"/>
    </row>
    <row r="32" spans="1:17" ht="12.75" customHeight="1" hidden="1">
      <c r="A32" s="45"/>
      <c r="B32" s="88"/>
      <c r="C32" s="52">
        <f t="shared" si="3"/>
        <v>43079</v>
      </c>
      <c r="D32" s="53">
        <f t="shared" si="3"/>
        <v>43080</v>
      </c>
      <c r="E32" s="53">
        <f t="shared" si="3"/>
        <v>43081</v>
      </c>
      <c r="F32" s="53">
        <f t="shared" si="3"/>
        <v>43082</v>
      </c>
      <c r="G32" s="53">
        <f t="shared" si="3"/>
        <v>43083</v>
      </c>
      <c r="H32" s="53">
        <f t="shared" si="3"/>
        <v>43084</v>
      </c>
      <c r="I32" s="54">
        <f t="shared" si="3"/>
        <v>43085</v>
      </c>
      <c r="J32" s="96"/>
      <c r="K32" s="90"/>
      <c r="L32" s="70"/>
      <c r="M32" s="70"/>
      <c r="N32" s="70"/>
      <c r="O32" s="70"/>
      <c r="P32" s="25"/>
      <c r="Q32" s="25"/>
    </row>
    <row r="33" spans="1:17" ht="12.75" customHeight="1" hidden="1">
      <c r="A33" s="45"/>
      <c r="B33" s="95" t="s">
        <v>36</v>
      </c>
      <c r="C33" s="52">
        <f t="shared" si="3"/>
        <v>43086</v>
      </c>
      <c r="D33" s="53">
        <f t="shared" si="3"/>
        <v>43087</v>
      </c>
      <c r="E33" s="53">
        <f t="shared" si="3"/>
        <v>43088</v>
      </c>
      <c r="F33" s="53">
        <f t="shared" si="3"/>
        <v>43089</v>
      </c>
      <c r="G33" s="53">
        <f t="shared" si="3"/>
        <v>43090</v>
      </c>
      <c r="H33" s="53">
        <f t="shared" si="3"/>
        <v>43091</v>
      </c>
      <c r="I33" s="52">
        <f t="shared" si="3"/>
        <v>43092</v>
      </c>
      <c r="J33" s="96"/>
      <c r="K33" s="90"/>
      <c r="L33" s="70"/>
      <c r="M33" s="70"/>
      <c r="N33" s="70"/>
      <c r="O33" s="70"/>
      <c r="P33" s="25"/>
      <c r="Q33" s="25"/>
    </row>
    <row r="34" spans="1:17" ht="12.75" customHeight="1" hidden="1">
      <c r="A34" s="45"/>
      <c r="B34" s="95"/>
      <c r="C34" s="52">
        <f t="shared" si="3"/>
        <v>43093</v>
      </c>
      <c r="D34" s="53">
        <f t="shared" si="3"/>
        <v>43094</v>
      </c>
      <c r="E34" s="53">
        <f t="shared" si="3"/>
        <v>43095</v>
      </c>
      <c r="F34" s="53">
        <f t="shared" si="3"/>
        <v>43096</v>
      </c>
      <c r="G34" s="53">
        <f t="shared" si="3"/>
        <v>43097</v>
      </c>
      <c r="H34" s="53">
        <f t="shared" si="3"/>
        <v>43098</v>
      </c>
      <c r="I34" s="52">
        <f t="shared" si="3"/>
        <v>43099</v>
      </c>
      <c r="J34" s="96"/>
      <c r="K34" s="90"/>
      <c r="L34" s="70"/>
      <c r="M34" s="70"/>
      <c r="N34" s="70"/>
      <c r="O34" s="70"/>
      <c r="P34" s="25"/>
      <c r="Q34" s="25"/>
    </row>
    <row r="35" spans="1:17" ht="12" customHeight="1" hidden="1">
      <c r="A35" s="45"/>
      <c r="B35" s="97"/>
      <c r="C35" s="52">
        <f t="shared" si="3"/>
        <v>43100</v>
      </c>
      <c r="D35" s="55">
        <f t="shared" si="3"/>
      </c>
      <c r="E35" s="53">
        <f t="shared" si="3"/>
      </c>
      <c r="F35" s="53">
        <f t="shared" si="3"/>
      </c>
      <c r="G35" s="53">
        <f t="shared" si="3"/>
      </c>
      <c r="H35" s="53">
        <f t="shared" si="3"/>
      </c>
      <c r="I35" s="52">
        <f t="shared" si="3"/>
      </c>
      <c r="J35" s="96"/>
      <c r="K35" s="90"/>
      <c r="L35" s="70"/>
      <c r="M35" s="70"/>
      <c r="N35" s="70"/>
      <c r="O35" s="70"/>
      <c r="P35" s="25"/>
      <c r="Q35" s="25"/>
    </row>
    <row r="36" spans="1:17" ht="17.25" customHeight="1">
      <c r="A36" s="41">
        <f>A9+1</f>
        <v>2018</v>
      </c>
      <c r="B36" s="80">
        <f>DATE($C$2+1,1,1)</f>
        <v>43101</v>
      </c>
      <c r="C36" s="72">
        <f aca="true" t="shared" si="4" ref="C36:I40">IF((MONTH($B$36)&lt;&gt;MONTH((((($B$36-(WEEKDAY($B$36,1)-($AL$1-1)))-IF(((WEEKDAY($B$36,1)-($AL$1-1))&lt;=0),7,0))+((ROW(C36)-ROW($C$36))*7))+((COLUMN(C36)-COLUMN($C$36))+1)))),"",(((($B$36-(WEEKDAY($B$36,1)-($AL$1-1)))-IF(((WEEKDAY($B$36,1)-($AL$1-1))&lt;=0),7,0))+((ROW(C36)-ROW($C$36))*7))+((COLUMN(C36)-COLUMN($C$36))+1)))</f>
      </c>
      <c r="D36" s="56">
        <f t="shared" si="4"/>
        <v>43101</v>
      </c>
      <c r="E36" s="53">
        <f t="shared" si="4"/>
        <v>43102</v>
      </c>
      <c r="F36" s="53">
        <f t="shared" si="4"/>
        <v>43103</v>
      </c>
      <c r="G36" s="53">
        <f t="shared" si="4"/>
        <v>43104</v>
      </c>
      <c r="H36" s="57">
        <f t="shared" si="4"/>
        <v>43105</v>
      </c>
      <c r="I36" s="52">
        <f t="shared" si="4"/>
        <v>43106</v>
      </c>
      <c r="J36" s="68"/>
      <c r="K36" s="66"/>
      <c r="L36" s="67"/>
      <c r="M36" s="67"/>
      <c r="N36" s="67"/>
      <c r="O36" s="67"/>
      <c r="P36" s="25"/>
      <c r="Q36" s="25"/>
    </row>
    <row r="37" spans="1:17" ht="17.25" customHeight="1">
      <c r="A37" s="45"/>
      <c r="B37" s="81"/>
      <c r="C37" s="72">
        <f t="shared" si="4"/>
        <v>43107</v>
      </c>
      <c r="D37" s="53">
        <f t="shared" si="4"/>
        <v>43108</v>
      </c>
      <c r="E37" s="53">
        <f t="shared" si="4"/>
        <v>43109</v>
      </c>
      <c r="F37" s="53">
        <f t="shared" si="4"/>
        <v>43110</v>
      </c>
      <c r="G37" s="54">
        <f t="shared" si="4"/>
        <v>43111</v>
      </c>
      <c r="H37" s="53">
        <f t="shared" si="4"/>
        <v>43112</v>
      </c>
      <c r="I37" s="52">
        <f t="shared" si="4"/>
        <v>43113</v>
      </c>
      <c r="J37" s="68"/>
      <c r="K37" s="66"/>
      <c r="L37" s="67"/>
      <c r="M37" s="67"/>
      <c r="N37" s="67"/>
      <c r="O37" s="67"/>
      <c r="P37" s="25"/>
      <c r="Q37" s="25"/>
    </row>
    <row r="38" spans="1:17" ht="17.25" customHeight="1">
      <c r="A38" s="45"/>
      <c r="B38" s="81"/>
      <c r="C38" s="72">
        <f t="shared" si="4"/>
        <v>43114</v>
      </c>
      <c r="D38" s="53">
        <f t="shared" si="4"/>
        <v>43115</v>
      </c>
      <c r="E38" s="53">
        <f t="shared" si="4"/>
        <v>43116</v>
      </c>
      <c r="F38" s="53">
        <f t="shared" si="4"/>
        <v>43117</v>
      </c>
      <c r="G38" s="53">
        <f t="shared" si="4"/>
        <v>43118</v>
      </c>
      <c r="H38" s="53">
        <f t="shared" si="4"/>
        <v>43119</v>
      </c>
      <c r="I38" s="52">
        <f t="shared" si="4"/>
        <v>43120</v>
      </c>
      <c r="J38" s="68"/>
      <c r="K38" s="66"/>
      <c r="L38" s="67"/>
      <c r="M38" s="67"/>
      <c r="N38" s="67"/>
      <c r="O38" s="67"/>
      <c r="P38" s="25"/>
      <c r="Q38" s="25"/>
    </row>
    <row r="39" spans="1:17" ht="17.25" customHeight="1">
      <c r="A39" s="45"/>
      <c r="B39" s="83" t="s">
        <v>36</v>
      </c>
      <c r="C39" s="72">
        <f t="shared" si="4"/>
        <v>43121</v>
      </c>
      <c r="D39" s="53">
        <f t="shared" si="4"/>
        <v>43122</v>
      </c>
      <c r="E39" s="53">
        <f t="shared" si="4"/>
        <v>43123</v>
      </c>
      <c r="F39" s="53">
        <f t="shared" si="4"/>
        <v>43124</v>
      </c>
      <c r="G39" s="53">
        <f t="shared" si="4"/>
        <v>43125</v>
      </c>
      <c r="H39" s="58">
        <f t="shared" si="4"/>
        <v>43126</v>
      </c>
      <c r="I39" s="58">
        <f t="shared" si="4"/>
        <v>43127</v>
      </c>
      <c r="J39" s="68"/>
      <c r="K39" s="66"/>
      <c r="L39" s="67"/>
      <c r="M39" s="67"/>
      <c r="N39" s="67" t="s">
        <v>21</v>
      </c>
      <c r="O39" s="67"/>
      <c r="P39" s="25"/>
      <c r="Q39" s="25"/>
    </row>
    <row r="40" spans="1:17" ht="16.5" customHeight="1">
      <c r="A40" s="45"/>
      <c r="B40" s="83"/>
      <c r="C40" s="72">
        <f t="shared" si="4"/>
        <v>43128</v>
      </c>
      <c r="D40" s="57">
        <f t="shared" si="4"/>
        <v>43129</v>
      </c>
      <c r="E40" s="57">
        <f t="shared" si="4"/>
        <v>43130</v>
      </c>
      <c r="F40" s="53">
        <f t="shared" si="4"/>
        <v>43131</v>
      </c>
      <c r="G40" s="53">
        <f t="shared" si="4"/>
      </c>
      <c r="H40" s="53">
        <f t="shared" si="4"/>
      </c>
      <c r="I40" s="52">
        <f t="shared" si="4"/>
      </c>
      <c r="J40" s="68"/>
      <c r="K40" s="66"/>
      <c r="L40" s="67"/>
      <c r="M40" s="67"/>
      <c r="N40" s="67"/>
      <c r="O40" s="67"/>
      <c r="P40" s="25"/>
      <c r="Q40" s="25"/>
    </row>
    <row r="41" spans="1:17" ht="16.5" customHeight="1">
      <c r="A41" s="45"/>
      <c r="B41" s="80">
        <f>DATE($C$2+1,2,1)</f>
        <v>43132</v>
      </c>
      <c r="C41" s="72">
        <f aca="true" t="shared" si="5" ref="C41:I45">IF((MONTH($B$41)&lt;&gt;MONTH((((($B$41-(WEEKDAY($B$41,1)-($AL$1-1)))-IF(((WEEKDAY($B$41,1)-($AL$1-1))&lt;=0),7,0))+((ROW(C41)-ROW($C$41))*7))+((COLUMN(C41)-COLUMN($C$41))+1)))),"",(((($B$41-(WEEKDAY($B$41,1)-($AL$1-1)))-IF(((WEEKDAY($B$41,1)-($AL$1-1))&lt;=0),7,0))+((ROW(C41)-ROW($C$41))*7))+((COLUMN(C41)-COLUMN($C$41))+1)))</f>
      </c>
      <c r="D41" s="53">
        <f t="shared" si="5"/>
      </c>
      <c r="E41" s="53">
        <f t="shared" si="5"/>
      </c>
      <c r="F41" s="57">
        <f t="shared" si="5"/>
      </c>
      <c r="G41" s="53">
        <f t="shared" si="5"/>
        <v>43132</v>
      </c>
      <c r="H41" s="53">
        <f t="shared" si="5"/>
        <v>43133</v>
      </c>
      <c r="I41" s="52">
        <f t="shared" si="5"/>
        <v>43134</v>
      </c>
      <c r="J41" s="68"/>
      <c r="K41" s="66"/>
      <c r="L41" s="67"/>
      <c r="M41" s="67"/>
      <c r="N41" s="67"/>
      <c r="O41" s="67"/>
      <c r="P41" s="25"/>
      <c r="Q41" s="25"/>
    </row>
    <row r="42" spans="1:17" ht="16.5" customHeight="1">
      <c r="A42" s="45"/>
      <c r="B42" s="81"/>
      <c r="C42" s="72">
        <f t="shared" si="5"/>
        <v>43135</v>
      </c>
      <c r="D42" s="57">
        <f t="shared" si="5"/>
        <v>43136</v>
      </c>
      <c r="E42" s="57">
        <f t="shared" si="5"/>
        <v>43137</v>
      </c>
      <c r="F42" s="57">
        <f t="shared" si="5"/>
        <v>43138</v>
      </c>
      <c r="G42" s="57">
        <f t="shared" si="5"/>
        <v>43139</v>
      </c>
      <c r="H42" s="57">
        <f t="shared" si="5"/>
        <v>43140</v>
      </c>
      <c r="I42" s="52">
        <f t="shared" si="5"/>
        <v>43141</v>
      </c>
      <c r="J42" s="68"/>
      <c r="K42" s="66"/>
      <c r="L42" s="67"/>
      <c r="M42" s="67"/>
      <c r="N42" s="67" t="s">
        <v>22</v>
      </c>
      <c r="O42" s="67"/>
      <c r="P42" s="25"/>
      <c r="Q42" s="25"/>
    </row>
    <row r="43" spans="1:17" ht="16.5" customHeight="1">
      <c r="A43" s="45"/>
      <c r="B43" s="81"/>
      <c r="C43" s="72">
        <f t="shared" si="5"/>
        <v>43142</v>
      </c>
      <c r="D43" s="57">
        <f t="shared" si="5"/>
        <v>43143</v>
      </c>
      <c r="E43" s="57">
        <f t="shared" si="5"/>
        <v>43144</v>
      </c>
      <c r="F43" s="57">
        <f t="shared" si="5"/>
        <v>43145</v>
      </c>
      <c r="G43" s="57">
        <f t="shared" si="5"/>
        <v>43146</v>
      </c>
      <c r="H43" s="57">
        <f t="shared" si="5"/>
        <v>43147</v>
      </c>
      <c r="I43" s="52">
        <f t="shared" si="5"/>
        <v>43148</v>
      </c>
      <c r="J43" s="68"/>
      <c r="K43" s="66"/>
      <c r="L43" s="67"/>
      <c r="M43" s="67"/>
      <c r="N43" s="67"/>
      <c r="O43" s="67"/>
      <c r="P43" s="25"/>
      <c r="Q43" s="25"/>
    </row>
    <row r="44" spans="1:17" ht="33.75" customHeight="1">
      <c r="A44" s="45"/>
      <c r="B44" s="83" t="s">
        <v>36</v>
      </c>
      <c r="C44" s="72">
        <f t="shared" si="5"/>
        <v>43149</v>
      </c>
      <c r="D44" s="57">
        <f t="shared" si="5"/>
        <v>43150</v>
      </c>
      <c r="E44" s="57">
        <f t="shared" si="5"/>
        <v>43151</v>
      </c>
      <c r="F44" s="57">
        <f t="shared" si="5"/>
        <v>43152</v>
      </c>
      <c r="G44" s="57">
        <f t="shared" si="5"/>
        <v>43153</v>
      </c>
      <c r="H44" s="54">
        <f t="shared" si="5"/>
        <v>43154</v>
      </c>
      <c r="I44" s="52">
        <f t="shared" si="5"/>
        <v>43155</v>
      </c>
      <c r="J44" s="68" t="s">
        <v>37</v>
      </c>
      <c r="K44" s="66"/>
      <c r="L44" s="67"/>
      <c r="M44" s="67"/>
      <c r="N44" s="69" t="s">
        <v>65</v>
      </c>
      <c r="O44" s="67"/>
      <c r="P44" s="25"/>
      <c r="Q44" s="25"/>
    </row>
    <row r="45" spans="1:17" ht="16.5" customHeight="1">
      <c r="A45" s="45"/>
      <c r="B45" s="83"/>
      <c r="C45" s="72">
        <f t="shared" si="5"/>
        <v>43156</v>
      </c>
      <c r="D45" s="57">
        <f t="shared" si="5"/>
        <v>43157</v>
      </c>
      <c r="E45" s="57">
        <f t="shared" si="5"/>
        <v>43158</v>
      </c>
      <c r="F45" s="56">
        <f t="shared" si="5"/>
        <v>43159</v>
      </c>
      <c r="G45" s="53">
        <f t="shared" si="5"/>
      </c>
      <c r="H45" s="53">
        <f t="shared" si="5"/>
      </c>
      <c r="I45" s="52">
        <f t="shared" si="5"/>
      </c>
      <c r="J45" s="68"/>
      <c r="K45" s="66"/>
      <c r="L45" s="67"/>
      <c r="M45" s="67"/>
      <c r="N45" s="67"/>
      <c r="O45" s="67"/>
      <c r="P45" s="25"/>
      <c r="Q45" s="25"/>
    </row>
    <row r="46" spans="1:17" ht="33" customHeight="1">
      <c r="A46" s="45"/>
      <c r="B46" s="80">
        <f>DATE($C$2+1,3,1)</f>
        <v>43160</v>
      </c>
      <c r="C46" s="72">
        <f aca="true" t="shared" si="6" ref="C46:I50">IF((MONTH($B$46)&lt;&gt;MONTH((((($B$46-(WEEKDAY($B$46,1)-($AL$1-1)))-IF(((WEEKDAY($B$46,1)-($AL$1-1))&lt;=0),7,0))+((ROW(C46)-ROW($C$46))*7))+((COLUMN(C46)-COLUMN($C$46))+1)))),"",(((($B$46-(WEEKDAY($B$46,1)-($AL$1-1)))-IF(((WEEKDAY($B$46,1)-($AL$1-1))&lt;=0),7,0))+((ROW(C46)-ROW($C$46))*7))+((COLUMN(C46)-COLUMN($C$46))+1)))</f>
      </c>
      <c r="D46" s="53">
        <f t="shared" si="6"/>
      </c>
      <c r="E46" s="53">
        <f t="shared" si="6"/>
      </c>
      <c r="F46" s="53">
        <f t="shared" si="6"/>
      </c>
      <c r="G46" s="53">
        <f t="shared" si="6"/>
        <v>43160</v>
      </c>
      <c r="H46" s="53">
        <f t="shared" si="6"/>
        <v>43161</v>
      </c>
      <c r="I46" s="52">
        <f t="shared" si="6"/>
        <v>43162</v>
      </c>
      <c r="J46" s="68" t="s">
        <v>40</v>
      </c>
      <c r="K46" s="66"/>
      <c r="L46" s="67"/>
      <c r="M46" s="67"/>
      <c r="N46" s="67"/>
      <c r="O46" s="67"/>
      <c r="P46" s="25"/>
      <c r="Q46" s="25"/>
    </row>
    <row r="47" spans="1:17" ht="33" customHeight="1">
      <c r="A47" s="45"/>
      <c r="B47" s="81"/>
      <c r="C47" s="72">
        <f t="shared" si="6"/>
        <v>43163</v>
      </c>
      <c r="D47" s="53">
        <f t="shared" si="6"/>
        <v>43164</v>
      </c>
      <c r="E47" s="53">
        <f t="shared" si="6"/>
        <v>43165</v>
      </c>
      <c r="F47" s="53">
        <f t="shared" si="6"/>
        <v>43166</v>
      </c>
      <c r="G47" s="53">
        <f t="shared" si="6"/>
        <v>43167</v>
      </c>
      <c r="H47" s="53">
        <f t="shared" si="6"/>
        <v>43168</v>
      </c>
      <c r="I47" s="52">
        <f t="shared" si="6"/>
        <v>43169</v>
      </c>
      <c r="J47" s="68" t="s">
        <v>38</v>
      </c>
      <c r="K47" s="66"/>
      <c r="L47" s="67"/>
      <c r="M47" s="67"/>
      <c r="N47" s="67"/>
      <c r="O47" s="67"/>
      <c r="P47" s="25"/>
      <c r="Q47" s="25"/>
    </row>
    <row r="48" spans="1:17" ht="33" customHeight="1">
      <c r="A48" s="45"/>
      <c r="B48" s="81"/>
      <c r="C48" s="72">
        <f t="shared" si="6"/>
        <v>43170</v>
      </c>
      <c r="D48" s="53">
        <f t="shared" si="6"/>
        <v>43171</v>
      </c>
      <c r="E48" s="53">
        <f t="shared" si="6"/>
        <v>43172</v>
      </c>
      <c r="F48" s="53">
        <f t="shared" si="6"/>
        <v>43173</v>
      </c>
      <c r="G48" s="53">
        <f t="shared" si="6"/>
        <v>43174</v>
      </c>
      <c r="H48" s="53">
        <f t="shared" si="6"/>
        <v>43175</v>
      </c>
      <c r="I48" s="52">
        <f t="shared" si="6"/>
        <v>43176</v>
      </c>
      <c r="J48" s="68" t="s">
        <v>52</v>
      </c>
      <c r="K48" s="66"/>
      <c r="L48" s="67"/>
      <c r="M48" s="67"/>
      <c r="N48" s="67" t="s">
        <v>23</v>
      </c>
      <c r="O48" s="67"/>
      <c r="P48" s="25"/>
      <c r="Q48" s="25"/>
    </row>
    <row r="49" spans="1:17" ht="33" customHeight="1">
      <c r="A49" s="45"/>
      <c r="B49" s="83" t="s">
        <v>36</v>
      </c>
      <c r="C49" s="72">
        <f t="shared" si="6"/>
        <v>43177</v>
      </c>
      <c r="D49" s="53">
        <f t="shared" si="6"/>
        <v>43178</v>
      </c>
      <c r="E49" s="53">
        <f t="shared" si="6"/>
        <v>43179</v>
      </c>
      <c r="F49" s="53">
        <f t="shared" si="6"/>
        <v>43180</v>
      </c>
      <c r="G49" s="53">
        <f t="shared" si="6"/>
        <v>43181</v>
      </c>
      <c r="H49" s="53">
        <f t="shared" si="6"/>
        <v>43182</v>
      </c>
      <c r="I49" s="52">
        <f t="shared" si="6"/>
        <v>43183</v>
      </c>
      <c r="J49" s="68"/>
      <c r="K49" s="66"/>
      <c r="L49" s="67"/>
      <c r="M49" s="67"/>
      <c r="N49" s="69" t="s">
        <v>24</v>
      </c>
      <c r="O49" s="67"/>
      <c r="P49" s="25"/>
      <c r="Q49" s="25"/>
    </row>
    <row r="50" spans="1:17" ht="33" customHeight="1">
      <c r="A50" s="45"/>
      <c r="B50" s="83"/>
      <c r="C50" s="72">
        <f t="shared" si="6"/>
        <v>43184</v>
      </c>
      <c r="D50" s="53">
        <f t="shared" si="6"/>
        <v>43185</v>
      </c>
      <c r="E50" s="53">
        <f t="shared" si="6"/>
        <v>43186</v>
      </c>
      <c r="F50" s="54">
        <f t="shared" si="6"/>
        <v>43187</v>
      </c>
      <c r="G50" s="53">
        <f t="shared" si="6"/>
        <v>43188</v>
      </c>
      <c r="H50" s="53">
        <f t="shared" si="6"/>
        <v>43189</v>
      </c>
      <c r="I50" s="52">
        <f t="shared" si="6"/>
        <v>43190</v>
      </c>
      <c r="J50" s="68" t="s">
        <v>51</v>
      </c>
      <c r="K50" s="66" t="s">
        <v>39</v>
      </c>
      <c r="L50" s="67" t="s">
        <v>39</v>
      </c>
      <c r="M50" s="67" t="s">
        <v>39</v>
      </c>
      <c r="N50" s="67"/>
      <c r="O50" s="67"/>
      <c r="P50" s="25"/>
      <c r="Q50" s="25"/>
    </row>
    <row r="51" spans="1:17" ht="26.25" customHeight="1">
      <c r="A51" s="45"/>
      <c r="B51" s="80">
        <f>DATE($C$2+1,4,1)</f>
        <v>43191</v>
      </c>
      <c r="C51" s="72">
        <f aca="true" t="shared" si="7" ref="C51:I55">IF((MONTH($B$51)&lt;&gt;MONTH((((($B$51-(WEEKDAY($B$51,1)-($AL$1-1)))-IF(((WEEKDAY($B$51,1)-($AL$1-1))&lt;=0),7,0))+((ROW(C51)-ROW($C$51))*7))+((COLUMN(C51)-COLUMN($C$51))+1)))),"",(((($B$51-(WEEKDAY($B$51,1)-($AL$1-1)))-IF(((WEEKDAY($B$51,1)-($AL$1-1))&lt;=0),7,0))+((ROW(C51)-ROW($C$51))*7))+((COLUMN(C51)-COLUMN($C$51))+1)))</f>
        <v>43191</v>
      </c>
      <c r="D51" s="59">
        <f t="shared" si="7"/>
        <v>43192</v>
      </c>
      <c r="E51" s="59">
        <f t="shared" si="7"/>
        <v>43193</v>
      </c>
      <c r="F51" s="60">
        <f t="shared" si="7"/>
        <v>43194</v>
      </c>
      <c r="G51" s="60">
        <f t="shared" si="7"/>
        <v>43195</v>
      </c>
      <c r="H51" s="60">
        <f t="shared" si="7"/>
        <v>43196</v>
      </c>
      <c r="I51" s="61">
        <f t="shared" si="7"/>
        <v>43197</v>
      </c>
      <c r="J51" s="68"/>
      <c r="K51" s="66"/>
      <c r="L51" s="67"/>
      <c r="M51" s="67"/>
      <c r="N51" s="67"/>
      <c r="O51" s="67"/>
      <c r="P51" s="25"/>
      <c r="Q51" s="25"/>
    </row>
    <row r="52" spans="1:17" ht="30.75" customHeight="1">
      <c r="A52" s="45"/>
      <c r="B52" s="81"/>
      <c r="C52" s="72">
        <f t="shared" si="7"/>
        <v>43198</v>
      </c>
      <c r="D52" s="62">
        <f t="shared" si="7"/>
        <v>43199</v>
      </c>
      <c r="E52" s="62">
        <f t="shared" si="7"/>
        <v>43200</v>
      </c>
      <c r="F52" s="62">
        <f t="shared" si="7"/>
        <v>43201</v>
      </c>
      <c r="G52" s="59">
        <f t="shared" si="7"/>
        <v>43202</v>
      </c>
      <c r="H52" s="59">
        <f t="shared" si="7"/>
        <v>43203</v>
      </c>
      <c r="I52" s="61">
        <f t="shared" si="7"/>
        <v>43204</v>
      </c>
      <c r="J52" s="71" t="s">
        <v>66</v>
      </c>
      <c r="K52" s="66"/>
      <c r="L52" s="67"/>
      <c r="M52" s="67"/>
      <c r="N52" s="69" t="s">
        <v>25</v>
      </c>
      <c r="O52" s="67"/>
      <c r="P52" s="25"/>
      <c r="Q52" s="25"/>
    </row>
    <row r="53" spans="1:17" ht="34.5" customHeight="1">
      <c r="A53" s="45"/>
      <c r="B53" s="81"/>
      <c r="C53" s="72">
        <f t="shared" si="7"/>
        <v>43205</v>
      </c>
      <c r="D53" s="59">
        <f t="shared" si="7"/>
        <v>43206</v>
      </c>
      <c r="E53" s="59">
        <f t="shared" si="7"/>
        <v>43207</v>
      </c>
      <c r="F53" s="59">
        <f t="shared" si="7"/>
        <v>43208</v>
      </c>
      <c r="G53" s="59">
        <f t="shared" si="7"/>
        <v>43209</v>
      </c>
      <c r="H53" s="59">
        <f t="shared" si="7"/>
        <v>43210</v>
      </c>
      <c r="I53" s="61">
        <f t="shared" si="7"/>
        <v>43211</v>
      </c>
      <c r="J53" s="68" t="s">
        <v>67</v>
      </c>
      <c r="K53" s="66"/>
      <c r="L53" s="67"/>
      <c r="M53" s="67"/>
      <c r="N53" s="67"/>
      <c r="O53" s="67"/>
      <c r="P53" s="25"/>
      <c r="Q53" s="25"/>
    </row>
    <row r="54" spans="1:17" ht="47.25" customHeight="1">
      <c r="A54" s="45"/>
      <c r="B54" s="83" t="s">
        <v>36</v>
      </c>
      <c r="C54" s="72">
        <f t="shared" si="7"/>
        <v>43212</v>
      </c>
      <c r="D54" s="53">
        <f t="shared" si="7"/>
        <v>43213</v>
      </c>
      <c r="E54" s="53">
        <f t="shared" si="7"/>
        <v>43214</v>
      </c>
      <c r="F54" s="53">
        <f t="shared" si="7"/>
        <v>43215</v>
      </c>
      <c r="G54" s="53">
        <f t="shared" si="7"/>
        <v>43216</v>
      </c>
      <c r="H54" s="53">
        <f t="shared" si="7"/>
        <v>43217</v>
      </c>
      <c r="I54" s="52">
        <f t="shared" si="7"/>
        <v>43218</v>
      </c>
      <c r="J54" s="68"/>
      <c r="K54" s="66" t="s">
        <v>68</v>
      </c>
      <c r="L54" s="66" t="s">
        <v>69</v>
      </c>
      <c r="M54" s="67"/>
      <c r="N54" s="69" t="s">
        <v>26</v>
      </c>
      <c r="O54" s="67"/>
      <c r="P54" s="25"/>
      <c r="Q54" s="25"/>
    </row>
    <row r="55" spans="1:17" ht="26.25" customHeight="1">
      <c r="A55" s="45"/>
      <c r="B55" s="83"/>
      <c r="C55" s="72">
        <f t="shared" si="7"/>
        <v>43219</v>
      </c>
      <c r="D55" s="53">
        <f t="shared" si="7"/>
        <v>43220</v>
      </c>
      <c r="E55" s="53">
        <f t="shared" si="7"/>
      </c>
      <c r="F55" s="53">
        <f t="shared" si="7"/>
      </c>
      <c r="G55" s="53">
        <f t="shared" si="7"/>
      </c>
      <c r="H55" s="53">
        <f t="shared" si="7"/>
      </c>
      <c r="I55" s="52">
        <f t="shared" si="7"/>
      </c>
      <c r="J55" s="68"/>
      <c r="K55" s="66"/>
      <c r="L55" s="67"/>
      <c r="M55" s="67"/>
      <c r="N55" s="67"/>
      <c r="O55" s="67" t="s">
        <v>27</v>
      </c>
      <c r="P55" s="25"/>
      <c r="Q55" s="25"/>
    </row>
    <row r="56" spans="1:17" ht="30.75" customHeight="1">
      <c r="A56" s="45"/>
      <c r="B56" s="80">
        <f>DATE($C$2+1,5,1)</f>
        <v>43221</v>
      </c>
      <c r="C56" s="72">
        <f aca="true" t="shared" si="8" ref="C56:I60">IF((MONTH($B$56)&lt;&gt;MONTH((((($B$56-(WEEKDAY($B$56,1)-($AL$1-1)))-IF(((WEEKDAY($B$56,1)-($AL$1-1))&lt;=0),7,0))+((ROW(C56)-ROW($C$56))*7))+((COLUMN(C56)-COLUMN($C$56))+1)))),"",(((($B$56-(WEEKDAY($B$56,1)-($AL$1-1)))-IF(((WEEKDAY($B$56,1)-($AL$1-1))&lt;=0),7,0))+((ROW(C56)-ROW($C$56))*7))+((COLUMN(C56)-COLUMN($C$56))+1)))</f>
      </c>
      <c r="D56" s="53">
        <f t="shared" si="8"/>
      </c>
      <c r="E56" s="53">
        <f t="shared" si="8"/>
        <v>43221</v>
      </c>
      <c r="F56" s="53">
        <f t="shared" si="8"/>
        <v>43222</v>
      </c>
      <c r="G56" s="54">
        <f t="shared" si="8"/>
        <v>43223</v>
      </c>
      <c r="H56" s="53">
        <f t="shared" si="8"/>
        <v>43224</v>
      </c>
      <c r="I56" s="54">
        <f t="shared" si="8"/>
        <v>43225</v>
      </c>
      <c r="J56" s="68" t="s">
        <v>50</v>
      </c>
      <c r="K56" s="66" t="s">
        <v>42</v>
      </c>
      <c r="L56" s="67" t="s">
        <v>42</v>
      </c>
      <c r="M56" s="67" t="s">
        <v>42</v>
      </c>
      <c r="N56" s="69" t="s">
        <v>28</v>
      </c>
      <c r="O56" s="67"/>
      <c r="P56" s="25"/>
      <c r="Q56" s="25"/>
    </row>
    <row r="57" spans="1:17" ht="30.75" customHeight="1">
      <c r="A57" s="45"/>
      <c r="B57" s="81"/>
      <c r="C57" s="73">
        <f t="shared" si="8"/>
        <v>43226</v>
      </c>
      <c r="D57" s="53">
        <f t="shared" si="8"/>
        <v>43227</v>
      </c>
      <c r="E57" s="53">
        <f t="shared" si="8"/>
        <v>43228</v>
      </c>
      <c r="F57" s="54">
        <f t="shared" si="8"/>
        <v>43229</v>
      </c>
      <c r="G57" s="53">
        <f t="shared" si="8"/>
        <v>43230</v>
      </c>
      <c r="H57" s="53">
        <f t="shared" si="8"/>
        <v>43231</v>
      </c>
      <c r="I57" s="52">
        <f t="shared" si="8"/>
        <v>43232</v>
      </c>
      <c r="J57" s="68"/>
      <c r="K57" s="66" t="s">
        <v>41</v>
      </c>
      <c r="L57" s="69" t="s">
        <v>43</v>
      </c>
      <c r="M57" s="67"/>
      <c r="N57" s="67" t="s">
        <v>29</v>
      </c>
      <c r="O57" s="67" t="s">
        <v>30</v>
      </c>
      <c r="P57" s="25"/>
      <c r="Q57" s="25"/>
    </row>
    <row r="58" spans="1:17" ht="32.25" customHeight="1">
      <c r="A58" s="45"/>
      <c r="B58" s="81"/>
      <c r="C58" s="72">
        <f t="shared" si="8"/>
        <v>43233</v>
      </c>
      <c r="D58" s="53">
        <f t="shared" si="8"/>
        <v>43234</v>
      </c>
      <c r="E58" s="53">
        <f t="shared" si="8"/>
        <v>43235</v>
      </c>
      <c r="F58" s="53">
        <f t="shared" si="8"/>
        <v>43236</v>
      </c>
      <c r="G58" s="53">
        <f t="shared" si="8"/>
        <v>43237</v>
      </c>
      <c r="H58" s="53">
        <f t="shared" si="8"/>
        <v>43238</v>
      </c>
      <c r="I58" s="52">
        <f t="shared" si="8"/>
        <v>43239</v>
      </c>
      <c r="J58" s="68"/>
      <c r="K58" s="66"/>
      <c r="L58" s="67" t="s">
        <v>47</v>
      </c>
      <c r="M58" s="69" t="s">
        <v>70</v>
      </c>
      <c r="N58" s="67" t="s">
        <v>6</v>
      </c>
      <c r="O58" s="67"/>
      <c r="P58" s="25"/>
      <c r="Q58" s="25"/>
    </row>
    <row r="59" spans="1:17" ht="35.25" customHeight="1">
      <c r="A59" s="45"/>
      <c r="B59" s="83" t="s">
        <v>36</v>
      </c>
      <c r="C59" s="72">
        <f t="shared" si="8"/>
        <v>43240</v>
      </c>
      <c r="D59" s="53">
        <f t="shared" si="8"/>
        <v>43241</v>
      </c>
      <c r="E59" s="53">
        <f t="shared" si="8"/>
        <v>43242</v>
      </c>
      <c r="F59" s="53">
        <f t="shared" si="8"/>
        <v>43243</v>
      </c>
      <c r="G59" s="53">
        <f t="shared" si="8"/>
        <v>43244</v>
      </c>
      <c r="H59" s="53">
        <f t="shared" si="8"/>
        <v>43245</v>
      </c>
      <c r="I59" s="52">
        <f t="shared" si="8"/>
        <v>43246</v>
      </c>
      <c r="J59" s="68" t="s">
        <v>45</v>
      </c>
      <c r="K59" s="66" t="s">
        <v>46</v>
      </c>
      <c r="L59" s="67" t="s">
        <v>45</v>
      </c>
      <c r="M59" s="69" t="s">
        <v>49</v>
      </c>
      <c r="N59" s="67" t="s">
        <v>7</v>
      </c>
      <c r="O59" s="67" t="s">
        <v>31</v>
      </c>
      <c r="P59" s="25"/>
      <c r="Q59" s="25"/>
    </row>
    <row r="60" spans="1:17" ht="30.75" customHeight="1">
      <c r="A60" s="45"/>
      <c r="B60" s="83"/>
      <c r="C60" s="72">
        <f t="shared" si="8"/>
        <v>43247</v>
      </c>
      <c r="D60" s="57">
        <f t="shared" si="8"/>
        <v>43248</v>
      </c>
      <c r="E60" s="57">
        <f t="shared" si="8"/>
        <v>43249</v>
      </c>
      <c r="F60" s="53">
        <f t="shared" si="8"/>
        <v>43250</v>
      </c>
      <c r="G60" s="53">
        <f t="shared" si="8"/>
        <v>43251</v>
      </c>
      <c r="H60" s="53">
        <f t="shared" si="8"/>
      </c>
      <c r="I60" s="52">
        <f t="shared" si="8"/>
      </c>
      <c r="J60" s="68"/>
      <c r="K60" s="66" t="s">
        <v>44</v>
      </c>
      <c r="L60" s="67" t="s">
        <v>48</v>
      </c>
      <c r="M60" s="67"/>
      <c r="N60" s="67"/>
      <c r="O60" s="67"/>
      <c r="P60" s="25"/>
      <c r="Q60" s="25"/>
    </row>
    <row r="61" spans="1:17" ht="32.25" customHeight="1">
      <c r="A61" s="45"/>
      <c r="B61" s="80">
        <f>DATE($C$2+1,6,1)</f>
        <v>43252</v>
      </c>
      <c r="C61" s="72">
        <f aca="true" t="shared" si="9" ref="C61:I65">IF((MONTH($B$61)&lt;&gt;MONTH((((($B$61-(WEEKDAY($B$61,1)-($AL$1-1)))-IF(((WEEKDAY($B$61,1)-($AL$1-1))&lt;=0),7,0))+((ROW(C61)-ROW($C$61))*7))+((COLUMN(C61)-COLUMN($C$61))+1)))),"",(((($B$61-(WEEKDAY($B$61,1)-($AL$1-1)))-IF(((WEEKDAY($B$61,1)-($AL$1-1))&lt;=0),7,0))+((ROW(C61)-ROW($C$61))*7))+((COLUMN(C61)-COLUMN($C$61))+1)))</f>
      </c>
      <c r="D61" s="53">
        <f t="shared" si="9"/>
      </c>
      <c r="E61" s="53">
        <f t="shared" si="9"/>
      </c>
      <c r="F61" s="53">
        <f t="shared" si="9"/>
      </c>
      <c r="G61" s="53">
        <f t="shared" si="9"/>
      </c>
      <c r="H61" s="54">
        <f t="shared" si="9"/>
        <v>43252</v>
      </c>
      <c r="I61" s="52">
        <f t="shared" si="9"/>
        <v>43253</v>
      </c>
      <c r="J61" s="68"/>
      <c r="K61" s="66"/>
      <c r="L61" s="67"/>
      <c r="M61" s="67"/>
      <c r="N61" s="67"/>
      <c r="O61" s="67"/>
      <c r="P61" s="25"/>
      <c r="Q61" s="25"/>
    </row>
    <row r="62" spans="1:17" ht="80.25" customHeight="1">
      <c r="A62" s="45"/>
      <c r="B62" s="81"/>
      <c r="C62" s="72">
        <f t="shared" si="9"/>
        <v>43254</v>
      </c>
      <c r="D62" s="53">
        <f t="shared" si="9"/>
        <v>43255</v>
      </c>
      <c r="E62" s="54">
        <f t="shared" si="9"/>
        <v>43256</v>
      </c>
      <c r="F62" s="53">
        <f t="shared" si="9"/>
        <v>43257</v>
      </c>
      <c r="G62" s="57">
        <f t="shared" si="9"/>
        <v>43258</v>
      </c>
      <c r="H62" s="57">
        <f t="shared" si="9"/>
        <v>43259</v>
      </c>
      <c r="I62" s="52">
        <f t="shared" si="9"/>
        <v>43260</v>
      </c>
      <c r="J62" s="68"/>
      <c r="K62" s="66" t="s">
        <v>53</v>
      </c>
      <c r="L62" s="69" t="s">
        <v>54</v>
      </c>
      <c r="M62" s="67"/>
      <c r="N62" s="67"/>
      <c r="O62" s="67"/>
      <c r="P62" s="25"/>
      <c r="Q62" s="25"/>
    </row>
    <row r="63" spans="1:17" ht="32.25" customHeight="1">
      <c r="A63" s="45"/>
      <c r="B63" s="81"/>
      <c r="C63" s="72">
        <f t="shared" si="9"/>
        <v>43261</v>
      </c>
      <c r="D63" s="53">
        <f t="shared" si="9"/>
        <v>43262</v>
      </c>
      <c r="E63" s="53">
        <f t="shared" si="9"/>
        <v>43263</v>
      </c>
      <c r="F63" s="53">
        <f t="shared" si="9"/>
        <v>43264</v>
      </c>
      <c r="G63" s="53">
        <f t="shared" si="9"/>
        <v>43265</v>
      </c>
      <c r="H63" s="53">
        <f t="shared" si="9"/>
        <v>43266</v>
      </c>
      <c r="I63" s="52">
        <f t="shared" si="9"/>
        <v>43267</v>
      </c>
      <c r="J63" s="68"/>
      <c r="K63" s="66"/>
      <c r="L63" s="69" t="s">
        <v>75</v>
      </c>
      <c r="M63" s="67"/>
      <c r="N63" s="67"/>
      <c r="O63" s="67" t="s">
        <v>32</v>
      </c>
      <c r="P63" s="25"/>
      <c r="Q63" s="25"/>
    </row>
    <row r="64" spans="1:17" ht="32.25" customHeight="1">
      <c r="A64" s="45"/>
      <c r="B64" s="83" t="s">
        <v>36</v>
      </c>
      <c r="C64" s="72">
        <f t="shared" si="9"/>
        <v>43268</v>
      </c>
      <c r="D64" s="56">
        <f t="shared" si="9"/>
        <v>43269</v>
      </c>
      <c r="E64" s="53">
        <f t="shared" si="9"/>
        <v>43270</v>
      </c>
      <c r="F64" s="54">
        <f t="shared" si="9"/>
        <v>43271</v>
      </c>
      <c r="G64" s="53">
        <f t="shared" si="9"/>
        <v>43272</v>
      </c>
      <c r="H64" s="53">
        <f t="shared" si="9"/>
        <v>43273</v>
      </c>
      <c r="I64" s="52">
        <f t="shared" si="9"/>
        <v>43274</v>
      </c>
      <c r="J64" s="68"/>
      <c r="K64" s="66" t="s">
        <v>55</v>
      </c>
      <c r="L64" s="69" t="s">
        <v>57</v>
      </c>
      <c r="M64" s="67"/>
      <c r="N64" s="67"/>
      <c r="O64" s="67"/>
      <c r="P64" s="25"/>
      <c r="Q64" s="25"/>
    </row>
    <row r="65" spans="1:17" ht="32.25" customHeight="1">
      <c r="A65" s="45"/>
      <c r="B65" s="83"/>
      <c r="C65" s="72">
        <f t="shared" si="9"/>
        <v>43275</v>
      </c>
      <c r="D65" s="53">
        <f t="shared" si="9"/>
        <v>43276</v>
      </c>
      <c r="E65" s="53">
        <f t="shared" si="9"/>
        <v>43277</v>
      </c>
      <c r="F65" s="53">
        <f t="shared" si="9"/>
        <v>43278</v>
      </c>
      <c r="G65" s="53">
        <f t="shared" si="9"/>
        <v>43279</v>
      </c>
      <c r="H65" s="53">
        <f t="shared" si="9"/>
        <v>43280</v>
      </c>
      <c r="I65" s="52">
        <f t="shared" si="9"/>
        <v>43281</v>
      </c>
      <c r="J65" s="68"/>
      <c r="K65" s="66" t="s">
        <v>56</v>
      </c>
      <c r="L65" s="67"/>
      <c r="M65" s="67" t="s">
        <v>71</v>
      </c>
      <c r="N65" s="67"/>
      <c r="O65" s="67"/>
      <c r="P65" s="25"/>
      <c r="Q65" s="25"/>
    </row>
    <row r="66" spans="1:17" ht="26.25" customHeight="1">
      <c r="A66" s="45"/>
      <c r="B66" s="80">
        <f>DATE($C$2+1,7,1)</f>
        <v>43282</v>
      </c>
      <c r="C66" s="73">
        <f aca="true" t="shared" si="10" ref="C66:I70">IF((MONTH($B$66)&lt;&gt;MONTH((((($B$66-(WEEKDAY($B$66,1)-($AL$1-1)))-IF(((WEEKDAY($B$66,1)-($AL$1-1))&lt;=0),7,0))+((ROW(C66)-ROW($C$66))*7))+((COLUMN(C66)-COLUMN($C$66))+1)))),"",(((($B$66-(WEEKDAY($B$66,1)-($AL$1-1)))-IF(((WEEKDAY($B$66,1)-($AL$1-1))&lt;=0),7,0))+((ROW(C66)-ROW($C$66))*7))+((COLUMN(C66)-COLUMN($C$66))+1)))</f>
        <v>43282</v>
      </c>
      <c r="D66" s="54">
        <f t="shared" si="10"/>
        <v>43283</v>
      </c>
      <c r="E66" s="54">
        <f t="shared" si="10"/>
        <v>43284</v>
      </c>
      <c r="F66" s="57">
        <f t="shared" si="10"/>
        <v>43285</v>
      </c>
      <c r="G66" s="53">
        <f t="shared" si="10"/>
        <v>43286</v>
      </c>
      <c r="H66" s="53">
        <f t="shared" si="10"/>
        <v>43287</v>
      </c>
      <c r="I66" s="52">
        <f t="shared" si="10"/>
        <v>43288</v>
      </c>
      <c r="J66" s="68"/>
      <c r="K66" s="66" t="s">
        <v>58</v>
      </c>
      <c r="L66" s="67" t="s">
        <v>59</v>
      </c>
      <c r="M66" s="67"/>
      <c r="N66" s="67"/>
      <c r="O66" s="67" t="s">
        <v>33</v>
      </c>
      <c r="P66" s="25"/>
      <c r="Q66" s="25"/>
    </row>
    <row r="67" spans="1:17" ht="26.25" customHeight="1">
      <c r="A67" s="45"/>
      <c r="B67" s="81"/>
      <c r="C67" s="72">
        <f t="shared" si="10"/>
        <v>43289</v>
      </c>
      <c r="D67" s="53">
        <f t="shared" si="10"/>
        <v>43290</v>
      </c>
      <c r="E67" s="53">
        <f t="shared" si="10"/>
        <v>43291</v>
      </c>
      <c r="F67" s="54">
        <f t="shared" si="10"/>
        <v>43292</v>
      </c>
      <c r="G67" s="53">
        <f t="shared" si="10"/>
        <v>43293</v>
      </c>
      <c r="H67" s="53">
        <f t="shared" si="10"/>
        <v>43294</v>
      </c>
      <c r="I67" s="52">
        <f t="shared" si="10"/>
        <v>43295</v>
      </c>
      <c r="J67" s="68"/>
      <c r="K67" s="66" t="s">
        <v>61</v>
      </c>
      <c r="L67" s="67" t="s">
        <v>60</v>
      </c>
      <c r="M67" s="67"/>
      <c r="N67" s="67"/>
      <c r="O67" s="67"/>
      <c r="P67" s="25"/>
      <c r="Q67" s="25"/>
    </row>
    <row r="68" spans="1:17" ht="45" customHeight="1">
      <c r="A68" s="45"/>
      <c r="B68" s="81"/>
      <c r="C68" s="72">
        <f t="shared" si="10"/>
        <v>43296</v>
      </c>
      <c r="D68" s="53">
        <f t="shared" si="10"/>
        <v>43297</v>
      </c>
      <c r="E68" s="53">
        <f t="shared" si="10"/>
        <v>43298</v>
      </c>
      <c r="F68" s="53">
        <f t="shared" si="10"/>
        <v>43299</v>
      </c>
      <c r="G68" s="54">
        <f t="shared" si="10"/>
        <v>43300</v>
      </c>
      <c r="H68" s="53">
        <f t="shared" si="10"/>
        <v>43301</v>
      </c>
      <c r="I68" s="52">
        <f t="shared" si="10"/>
        <v>43302</v>
      </c>
      <c r="J68" s="68"/>
      <c r="K68" s="66"/>
      <c r="L68" s="67" t="s">
        <v>63</v>
      </c>
      <c r="M68" s="67" t="s">
        <v>62</v>
      </c>
      <c r="N68" s="67"/>
      <c r="O68" s="69" t="s">
        <v>34</v>
      </c>
      <c r="P68" s="25"/>
      <c r="Q68" s="25"/>
    </row>
    <row r="69" spans="1:17" ht="36" customHeight="1">
      <c r="A69" s="45"/>
      <c r="B69" s="83" t="s">
        <v>36</v>
      </c>
      <c r="C69" s="72">
        <f t="shared" si="10"/>
        <v>43303</v>
      </c>
      <c r="D69" s="53">
        <f t="shared" si="10"/>
        <v>43304</v>
      </c>
      <c r="E69" s="53">
        <f t="shared" si="10"/>
        <v>43305</v>
      </c>
      <c r="F69" s="53">
        <f t="shared" si="10"/>
        <v>43306</v>
      </c>
      <c r="G69" s="53">
        <f t="shared" si="10"/>
        <v>43307</v>
      </c>
      <c r="H69" s="53">
        <f t="shared" si="10"/>
        <v>43308</v>
      </c>
      <c r="I69" s="52">
        <f t="shared" si="10"/>
        <v>43309</v>
      </c>
      <c r="J69" s="68"/>
      <c r="K69" s="66"/>
      <c r="L69" s="67"/>
      <c r="M69" s="69" t="s">
        <v>72</v>
      </c>
      <c r="N69" s="67"/>
      <c r="O69" s="67" t="s">
        <v>8</v>
      </c>
      <c r="P69" s="25"/>
      <c r="Q69" s="25"/>
    </row>
    <row r="70" spans="1:17" ht="15" customHeight="1">
      <c r="A70" s="45"/>
      <c r="B70" s="83"/>
      <c r="C70" s="72">
        <f t="shared" si="10"/>
        <v>43310</v>
      </c>
      <c r="D70" s="53">
        <f t="shared" si="10"/>
        <v>43311</v>
      </c>
      <c r="E70" s="53">
        <f t="shared" si="10"/>
        <v>43312</v>
      </c>
      <c r="F70" s="53">
        <f t="shared" si="10"/>
      </c>
      <c r="G70" s="53">
        <f t="shared" si="10"/>
      </c>
      <c r="H70" s="53">
        <f t="shared" si="10"/>
      </c>
      <c r="I70" s="52">
        <f t="shared" si="10"/>
      </c>
      <c r="J70" s="68"/>
      <c r="K70" s="66"/>
      <c r="L70" s="67"/>
      <c r="M70" s="67"/>
      <c r="N70" s="67"/>
      <c r="O70" s="67"/>
      <c r="P70" s="25"/>
      <c r="Q70" s="25"/>
    </row>
    <row r="71" spans="1:17" ht="15.75" customHeight="1">
      <c r="A71" s="45"/>
      <c r="B71" s="80">
        <f>DATE($C$2+1,8,1)</f>
        <v>43313</v>
      </c>
      <c r="C71" s="72">
        <f aca="true" t="shared" si="11" ref="C71:I75">IF((MONTH($B$71)&lt;&gt;MONTH((((($B$71-(WEEKDAY($B$71,1)-($AL$1-1)))-IF(((WEEKDAY($B$71,1)-($AL$1-1))&lt;=0),7,0))+((ROW(C71)-ROW($C$71))*7))+((COLUMN(C71)-COLUMN($C$71))+1)))),"",(((($B$71-(WEEKDAY($B$71,1)-($AL$1-1)))-IF(((WEEKDAY($B$71,1)-($AL$1-1))&lt;=0),7,0))+((ROW(C71)-ROW($C$71))*7))+((COLUMN(C71)-COLUMN($C$71))+1)))</f>
      </c>
      <c r="D71" s="53">
        <f t="shared" si="11"/>
      </c>
      <c r="E71" s="53">
        <f t="shared" si="11"/>
      </c>
      <c r="F71" s="53">
        <f t="shared" si="11"/>
        <v>43313</v>
      </c>
      <c r="G71" s="53">
        <f t="shared" si="11"/>
        <v>43314</v>
      </c>
      <c r="H71" s="53">
        <f t="shared" si="11"/>
        <v>43315</v>
      </c>
      <c r="I71" s="52">
        <f t="shared" si="11"/>
        <v>43316</v>
      </c>
      <c r="J71" s="68"/>
      <c r="K71" s="66"/>
      <c r="L71" s="67"/>
      <c r="M71" s="67"/>
      <c r="N71" s="67"/>
      <c r="O71" s="67"/>
      <c r="P71" s="25"/>
      <c r="Q71" s="25"/>
    </row>
    <row r="72" spans="1:17" ht="15.75">
      <c r="A72" s="45"/>
      <c r="B72" s="81"/>
      <c r="C72" s="72">
        <f t="shared" si="11"/>
        <v>43317</v>
      </c>
      <c r="D72" s="53">
        <f t="shared" si="11"/>
        <v>43318</v>
      </c>
      <c r="E72" s="54">
        <f t="shared" si="11"/>
        <v>43319</v>
      </c>
      <c r="F72" s="53">
        <f t="shared" si="11"/>
        <v>43320</v>
      </c>
      <c r="G72" s="53">
        <f t="shared" si="11"/>
        <v>43321</v>
      </c>
      <c r="H72" s="53">
        <f t="shared" si="11"/>
        <v>43322</v>
      </c>
      <c r="I72" s="52">
        <f t="shared" si="11"/>
        <v>43323</v>
      </c>
      <c r="J72" s="68"/>
      <c r="K72" s="66"/>
      <c r="L72" s="67"/>
      <c r="M72" s="67" t="s">
        <v>64</v>
      </c>
      <c r="N72" s="67"/>
      <c r="O72" s="67" t="s">
        <v>9</v>
      </c>
      <c r="P72" s="25"/>
      <c r="Q72" s="25"/>
    </row>
    <row r="73" spans="1:17" ht="15.75">
      <c r="A73" s="45"/>
      <c r="B73" s="81"/>
      <c r="C73" s="72">
        <f t="shared" si="11"/>
        <v>43324</v>
      </c>
      <c r="D73" s="53">
        <f t="shared" si="11"/>
        <v>43325</v>
      </c>
      <c r="E73" s="53">
        <f t="shared" si="11"/>
        <v>43326</v>
      </c>
      <c r="F73" s="53">
        <f t="shared" si="11"/>
        <v>43327</v>
      </c>
      <c r="G73" s="53">
        <f t="shared" si="11"/>
        <v>43328</v>
      </c>
      <c r="H73" s="53">
        <f t="shared" si="11"/>
        <v>43329</v>
      </c>
      <c r="I73" s="52">
        <f t="shared" si="11"/>
        <v>43330</v>
      </c>
      <c r="J73" s="68"/>
      <c r="K73" s="66"/>
      <c r="L73" s="67"/>
      <c r="M73" s="67"/>
      <c r="N73" s="67"/>
      <c r="O73" s="67"/>
      <c r="P73" s="25"/>
      <c r="Q73" s="25"/>
    </row>
    <row r="74" spans="1:17" ht="15" customHeight="1">
      <c r="A74" s="45"/>
      <c r="B74" s="83" t="s">
        <v>36</v>
      </c>
      <c r="C74" s="72">
        <f t="shared" si="11"/>
        <v>43331</v>
      </c>
      <c r="D74" s="53">
        <f t="shared" si="11"/>
        <v>43332</v>
      </c>
      <c r="E74" s="53">
        <f t="shared" si="11"/>
        <v>43333</v>
      </c>
      <c r="F74" s="53">
        <f t="shared" si="11"/>
        <v>43334</v>
      </c>
      <c r="G74" s="53">
        <f t="shared" si="11"/>
        <v>43335</v>
      </c>
      <c r="H74" s="53">
        <f t="shared" si="11"/>
        <v>43336</v>
      </c>
      <c r="I74" s="52">
        <f t="shared" si="11"/>
        <v>43337</v>
      </c>
      <c r="J74" s="68"/>
      <c r="K74" s="66"/>
      <c r="L74" s="67"/>
      <c r="M74" s="67"/>
      <c r="N74" s="67"/>
      <c r="O74" s="67"/>
      <c r="P74" s="25"/>
      <c r="Q74" s="25"/>
    </row>
    <row r="75" spans="1:17" ht="18" customHeight="1">
      <c r="A75" s="45"/>
      <c r="B75" s="84"/>
      <c r="C75" s="72">
        <f t="shared" si="11"/>
        <v>43338</v>
      </c>
      <c r="D75" s="53">
        <f t="shared" si="11"/>
        <v>43339</v>
      </c>
      <c r="E75" s="53">
        <f t="shared" si="11"/>
        <v>43340</v>
      </c>
      <c r="F75" s="53">
        <f t="shared" si="11"/>
        <v>43341</v>
      </c>
      <c r="G75" s="53">
        <f t="shared" si="11"/>
        <v>43342</v>
      </c>
      <c r="H75" s="53">
        <f t="shared" si="11"/>
        <v>43343</v>
      </c>
      <c r="I75" s="52">
        <f t="shared" si="11"/>
      </c>
      <c r="J75" s="68"/>
      <c r="K75" s="66"/>
      <c r="L75" s="67"/>
      <c r="M75" s="67"/>
      <c r="N75" s="67"/>
      <c r="O75" s="67"/>
      <c r="P75" s="25"/>
      <c r="Q75" s="25"/>
    </row>
    <row r="76" spans="2:15" ht="41.25" customHeight="1"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32"/>
      <c r="M76" s="32"/>
      <c r="N76" s="107" t="s">
        <v>94</v>
      </c>
      <c r="O76" s="108"/>
    </row>
    <row r="77" spans="2:15" ht="29.25" customHeight="1"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32"/>
      <c r="M77" s="32"/>
      <c r="N77" s="32"/>
      <c r="O77" s="32"/>
    </row>
    <row r="78" spans="2:15" ht="21.75" customHeight="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33"/>
      <c r="M78" s="33"/>
      <c r="N78" s="33"/>
      <c r="O78" s="33"/>
    </row>
    <row r="79" spans="11:15" ht="21.75" customHeight="1">
      <c r="K79" s="29"/>
      <c r="L79" s="29"/>
      <c r="M79" s="29"/>
      <c r="N79" s="29"/>
      <c r="O79" s="29"/>
    </row>
  </sheetData>
  <sheetProtection/>
  <mergeCells count="46">
    <mergeCell ref="N76:O76"/>
    <mergeCell ref="N8:O8"/>
    <mergeCell ref="B5:O6"/>
    <mergeCell ref="B7:O7"/>
    <mergeCell ref="S2:AD7"/>
    <mergeCell ref="B76:K76"/>
    <mergeCell ref="B77:K77"/>
    <mergeCell ref="B46:B48"/>
    <mergeCell ref="B49:B50"/>
    <mergeCell ref="B51:B53"/>
    <mergeCell ref="B54:B55"/>
    <mergeCell ref="B78:K78"/>
    <mergeCell ref="B66:B68"/>
    <mergeCell ref="B69:B70"/>
    <mergeCell ref="B71:B73"/>
    <mergeCell ref="B74:B75"/>
    <mergeCell ref="B56:B58"/>
    <mergeCell ref="B59:B60"/>
    <mergeCell ref="B61:B63"/>
    <mergeCell ref="B64:B65"/>
    <mergeCell ref="B36:B38"/>
    <mergeCell ref="B39:B40"/>
    <mergeCell ref="B41:B43"/>
    <mergeCell ref="B44:B45"/>
    <mergeCell ref="P24:V29"/>
    <mergeCell ref="B27:B29"/>
    <mergeCell ref="B30:B32"/>
    <mergeCell ref="J30:J35"/>
    <mergeCell ref="K30:K35"/>
    <mergeCell ref="B33:B35"/>
    <mergeCell ref="B15:B17"/>
    <mergeCell ref="J15:J20"/>
    <mergeCell ref="K15:K20"/>
    <mergeCell ref="B18:B20"/>
    <mergeCell ref="B24:B26"/>
    <mergeCell ref="J24:J29"/>
    <mergeCell ref="K24:K29"/>
    <mergeCell ref="C21:I21"/>
    <mergeCell ref="C23:I23"/>
    <mergeCell ref="C22:I22"/>
    <mergeCell ref="C2:I2"/>
    <mergeCell ref="B3:K3"/>
    <mergeCell ref="B9:B11"/>
    <mergeCell ref="J9:J14"/>
    <mergeCell ref="B12:B14"/>
    <mergeCell ref="J8:M8"/>
  </mergeCells>
  <printOptions horizontalCentered="1"/>
  <pageMargins left="0.2362204724409449" right="0.4724409448818898" top="0.53" bottom="0.3937007874015748" header="0.33" footer="0.2362204724409449"/>
  <pageSetup fitToHeight="1" fitToWidth="1" horizontalDpi="600" verticalDpi="600" orientation="portrait" paperSize="8" scale="69" r:id="rId2"/>
  <headerFooter alignWithMargins="0">
    <oddHeader>&amp;R&amp;"細明體,標準"更新日期：&amp;"Arial,標準"&amp;D</oddHeader>
    <oddFooter>&amp;C&amp;"新細明體,標準"&amp;8第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北市大安高工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 註冊組</dc:creator>
  <cp:keywords/>
  <dc:description/>
  <cp:lastModifiedBy>USER</cp:lastModifiedBy>
  <cp:lastPrinted>2018-03-22T07:50:57Z</cp:lastPrinted>
  <dcterms:created xsi:type="dcterms:W3CDTF">2014-12-09T08:01:46Z</dcterms:created>
  <dcterms:modified xsi:type="dcterms:W3CDTF">2018-03-22T07:53:49Z</dcterms:modified>
  <cp:category/>
  <cp:version/>
  <cp:contentType/>
  <cp:contentStatus/>
</cp:coreProperties>
</file>